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ajnistvo\Desktop\"/>
    </mc:Choice>
  </mc:AlternateContent>
  <xr:revisionPtr revIDLastSave="0" documentId="13_ncr:1_{9674C79B-53B5-4668-984B-C7779B61E7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" sheetId="14" r:id="rId5"/>
    <sheet name="Račun financiranja prema izvori" sheetId="15" r:id="rId6"/>
    <sheet name="Posebni dio 2024." sheetId="12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8" l="1"/>
  <c r="F35" i="8"/>
  <c r="F33" i="8"/>
  <c r="F31" i="8"/>
  <c r="G31" i="8" s="1"/>
  <c r="F29" i="8"/>
  <c r="F27" i="8"/>
  <c r="F25" i="8"/>
  <c r="H25" i="8" s="1"/>
  <c r="E35" i="8"/>
  <c r="E33" i="8"/>
  <c r="E31" i="8"/>
  <c r="E29" i="8"/>
  <c r="E27" i="8"/>
  <c r="E25" i="8"/>
  <c r="D35" i="8"/>
  <c r="D33" i="8"/>
  <c r="D31" i="8"/>
  <c r="D29" i="8"/>
  <c r="D27" i="8"/>
  <c r="D25" i="8"/>
  <c r="C35" i="8"/>
  <c r="C33" i="8"/>
  <c r="C31" i="8"/>
  <c r="C29" i="8"/>
  <c r="C27" i="8"/>
  <c r="C25" i="8"/>
  <c r="F22" i="8"/>
  <c r="G22" i="8" s="1"/>
  <c r="E22" i="8"/>
  <c r="D22" i="8"/>
  <c r="C22" i="8"/>
  <c r="F18" i="8"/>
  <c r="F16" i="8"/>
  <c r="F14" i="8"/>
  <c r="H14" i="8" s="1"/>
  <c r="F12" i="8"/>
  <c r="F10" i="8"/>
  <c r="E18" i="8"/>
  <c r="E16" i="8"/>
  <c r="E14" i="8"/>
  <c r="E12" i="8"/>
  <c r="E10" i="8"/>
  <c r="D18" i="8"/>
  <c r="D16" i="8"/>
  <c r="D14" i="8"/>
  <c r="D12" i="8"/>
  <c r="D10" i="8"/>
  <c r="C18" i="8"/>
  <c r="C16" i="8"/>
  <c r="C14" i="8"/>
  <c r="C12" i="8"/>
  <c r="C10" i="8"/>
  <c r="F7" i="8"/>
  <c r="E7" i="8"/>
  <c r="D7" i="8"/>
  <c r="C7" i="8"/>
  <c r="C6" i="8" s="1"/>
  <c r="G8" i="8"/>
  <c r="H8" i="8"/>
  <c r="G9" i="8"/>
  <c r="H9" i="8"/>
  <c r="G11" i="8"/>
  <c r="H11" i="8"/>
  <c r="H13" i="8"/>
  <c r="G15" i="8"/>
  <c r="H15" i="8"/>
  <c r="G17" i="8"/>
  <c r="H17" i="8"/>
  <c r="G19" i="8"/>
  <c r="H19" i="8"/>
  <c r="G23" i="8"/>
  <c r="H23" i="8"/>
  <c r="G24" i="8"/>
  <c r="H24" i="8"/>
  <c r="G26" i="8"/>
  <c r="H26" i="8"/>
  <c r="H28" i="8"/>
  <c r="G30" i="8"/>
  <c r="H30" i="8"/>
  <c r="G32" i="8"/>
  <c r="H32" i="8"/>
  <c r="G34" i="8"/>
  <c r="H34" i="8"/>
  <c r="H36" i="8"/>
  <c r="L25" i="1"/>
  <c r="K25" i="1"/>
  <c r="L24" i="1"/>
  <c r="K24" i="1"/>
  <c r="J16" i="1"/>
  <c r="L16" i="1" s="1"/>
  <c r="I16" i="1"/>
  <c r="H16" i="1"/>
  <c r="G16" i="1"/>
  <c r="L15" i="1"/>
  <c r="K15" i="1"/>
  <c r="L14" i="1"/>
  <c r="K14" i="1"/>
  <c r="L13" i="1"/>
  <c r="K13" i="1"/>
  <c r="J13" i="1"/>
  <c r="I13" i="1"/>
  <c r="G13" i="1"/>
  <c r="L11" i="1"/>
  <c r="K11" i="1"/>
  <c r="L10" i="1"/>
  <c r="K10" i="1"/>
  <c r="J10" i="1"/>
  <c r="I10" i="1"/>
  <c r="G10" i="1"/>
  <c r="E21" i="8" l="1"/>
  <c r="E6" i="8"/>
  <c r="H27" i="8"/>
  <c r="D6" i="8"/>
  <c r="H29" i="8"/>
  <c r="F6" i="8"/>
  <c r="H10" i="8"/>
  <c r="G33" i="8"/>
  <c r="H12" i="8"/>
  <c r="H16" i="8"/>
  <c r="D21" i="8"/>
  <c r="G14" i="8"/>
  <c r="G18" i="8"/>
  <c r="H18" i="8"/>
  <c r="C21" i="8"/>
  <c r="G16" i="8"/>
  <c r="G7" i="8"/>
  <c r="H7" i="8"/>
  <c r="G25" i="8"/>
  <c r="H31" i="8"/>
  <c r="H33" i="8"/>
  <c r="F21" i="8"/>
  <c r="H21" i="8" s="1"/>
  <c r="H22" i="8"/>
  <c r="K16" i="1"/>
  <c r="G80" i="3"/>
  <c r="G21" i="8" l="1"/>
  <c r="H6" i="8"/>
  <c r="G6" i="8"/>
  <c r="H36" i="3"/>
  <c r="H44" i="3"/>
  <c r="H35" i="3" s="1"/>
  <c r="H73" i="3"/>
  <c r="H72" i="3" s="1"/>
  <c r="I14" i="3"/>
  <c r="H14" i="3"/>
  <c r="I26" i="3"/>
  <c r="G37" i="3" l="1"/>
  <c r="K39" i="3"/>
  <c r="J74" i="3" l="1"/>
  <c r="J73" i="3" s="1"/>
  <c r="I44" i="3"/>
  <c r="I73" i="3"/>
  <c r="I72" i="3" s="1"/>
  <c r="I36" i="3"/>
  <c r="H20" i="3"/>
  <c r="H19" i="3" s="1"/>
  <c r="J26" i="3"/>
  <c r="I25" i="3"/>
  <c r="L13" i="3"/>
  <c r="K13" i="3"/>
  <c r="H26" i="3"/>
  <c r="H25" i="3" s="1"/>
  <c r="H22" i="3"/>
  <c r="I22" i="3"/>
  <c r="H12" i="3"/>
  <c r="I12" i="3"/>
  <c r="I35" i="3" l="1"/>
  <c r="H8" i="11"/>
  <c r="H9" i="11"/>
  <c r="G8" i="11"/>
  <c r="G9" i="11"/>
  <c r="F7" i="11"/>
  <c r="F6" i="11" s="1"/>
  <c r="E7" i="11"/>
  <c r="D7" i="11"/>
  <c r="D6" i="11" s="1"/>
  <c r="C7" i="11"/>
  <c r="C6" i="11" s="1"/>
  <c r="H7" i="11" l="1"/>
  <c r="G6" i="11"/>
  <c r="G7" i="11"/>
  <c r="E6" i="11"/>
  <c r="H6" i="11" s="1"/>
  <c r="K38" i="3"/>
  <c r="K40" i="3"/>
  <c r="K41" i="3"/>
  <c r="K43" i="3"/>
  <c r="K46" i="3"/>
  <c r="K47" i="3"/>
  <c r="K48" i="3"/>
  <c r="K50" i="3"/>
  <c r="K51" i="3"/>
  <c r="K52" i="3"/>
  <c r="K53" i="3"/>
  <c r="K54" i="3"/>
  <c r="K55" i="3"/>
  <c r="K57" i="3"/>
  <c r="K58" i="3"/>
  <c r="K59" i="3"/>
  <c r="K60" i="3"/>
  <c r="K61" i="3"/>
  <c r="K62" i="3"/>
  <c r="K63" i="3"/>
  <c r="K64" i="3"/>
  <c r="K66" i="3"/>
  <c r="K67" i="3"/>
  <c r="K68" i="3"/>
  <c r="K71" i="3"/>
  <c r="K77" i="3"/>
  <c r="L15" i="3"/>
  <c r="L18" i="3"/>
  <c r="L21" i="3"/>
  <c r="L24" i="3"/>
  <c r="L27" i="3"/>
  <c r="L28" i="3"/>
  <c r="K15" i="3"/>
  <c r="K18" i="3"/>
  <c r="K21" i="3"/>
  <c r="K24" i="3"/>
  <c r="K27" i="3"/>
  <c r="K28" i="3"/>
  <c r="I34" i="3" l="1"/>
  <c r="H34" i="3"/>
  <c r="G74" i="3"/>
  <c r="J70" i="3"/>
  <c r="G70" i="3"/>
  <c r="G69" i="3" s="1"/>
  <c r="J65" i="3"/>
  <c r="G65" i="3"/>
  <c r="J56" i="3"/>
  <c r="G56" i="3"/>
  <c r="J49" i="3"/>
  <c r="G49" i="3"/>
  <c r="J45" i="3"/>
  <c r="G45" i="3"/>
  <c r="J42" i="3"/>
  <c r="G42" i="3"/>
  <c r="G36" i="3" s="1"/>
  <c r="J37" i="3"/>
  <c r="I11" i="3"/>
  <c r="I10" i="3" s="1"/>
  <c r="H11" i="3"/>
  <c r="H10" i="3" s="1"/>
  <c r="G26" i="3"/>
  <c r="G25" i="3" s="1"/>
  <c r="J23" i="3"/>
  <c r="G23" i="3"/>
  <c r="G22" i="3" s="1"/>
  <c r="J20" i="3"/>
  <c r="G20" i="3"/>
  <c r="G19" i="3" s="1"/>
  <c r="J17" i="3"/>
  <c r="G17" i="3"/>
  <c r="G16" i="3" s="1"/>
  <c r="J14" i="3"/>
  <c r="J12" i="3" s="1"/>
  <c r="G14" i="3"/>
  <c r="G12" i="3" s="1"/>
  <c r="G73" i="3" l="1"/>
  <c r="G72" i="3" s="1"/>
  <c r="G44" i="3"/>
  <c r="J44" i="3"/>
  <c r="K42" i="3"/>
  <c r="K70" i="3"/>
  <c r="L70" i="3"/>
  <c r="L14" i="3"/>
  <c r="K14" i="3"/>
  <c r="J36" i="3"/>
  <c r="K37" i="3"/>
  <c r="L37" i="3"/>
  <c r="K45" i="3"/>
  <c r="L45" i="3"/>
  <c r="J69" i="3"/>
  <c r="J16" i="3"/>
  <c r="K17" i="3"/>
  <c r="L17" i="3"/>
  <c r="L49" i="3"/>
  <c r="K49" i="3"/>
  <c r="L74" i="3"/>
  <c r="K74" i="3"/>
  <c r="J19" i="3"/>
  <c r="L20" i="3"/>
  <c r="K20" i="3"/>
  <c r="L23" i="3"/>
  <c r="K23" i="3"/>
  <c r="K65" i="3"/>
  <c r="L65" i="3"/>
  <c r="J25" i="3"/>
  <c r="L26" i="3"/>
  <c r="K26" i="3"/>
  <c r="K56" i="3"/>
  <c r="L56" i="3"/>
  <c r="J22" i="3"/>
  <c r="G11" i="3"/>
  <c r="G10" i="3" s="1"/>
  <c r="G35" i="3" l="1"/>
  <c r="G34" i="3" s="1"/>
  <c r="K44" i="3"/>
  <c r="L44" i="3"/>
  <c r="L69" i="3"/>
  <c r="K69" i="3"/>
  <c r="K16" i="3"/>
  <c r="L16" i="3"/>
  <c r="L73" i="3"/>
  <c r="K73" i="3"/>
  <c r="J72" i="3"/>
  <c r="J11" i="3"/>
  <c r="K22" i="3"/>
  <c r="L22" i="3"/>
  <c r="L25" i="3"/>
  <c r="K25" i="3"/>
  <c r="K36" i="3"/>
  <c r="L36" i="3"/>
  <c r="J35" i="3"/>
  <c r="L12" i="3"/>
  <c r="K12" i="3"/>
  <c r="L19" i="3"/>
  <c r="K19" i="3"/>
  <c r="K35" i="3" l="1"/>
  <c r="L35" i="3"/>
  <c r="J34" i="3"/>
  <c r="J10" i="3"/>
  <c r="K11" i="3"/>
  <c r="L11" i="3"/>
  <c r="L72" i="3"/>
  <c r="K72" i="3"/>
  <c r="L10" i="3" l="1"/>
  <c r="K10" i="3"/>
  <c r="K34" i="3"/>
  <c r="L34" i="3"/>
</calcChain>
</file>

<file path=xl/sharedStrings.xml><?xml version="1.0" encoding="utf-8"?>
<sst xmlns="http://schemas.openxmlformats.org/spreadsheetml/2006/main" count="232" uniqueCount="143">
  <si>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</si>
  <si>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</si>
  <si>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</si>
  <si>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</si>
  <si>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</si>
  <si>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</si>
  <si>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</si>
  <si>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</si>
  <si>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I. OPĆI DIO</t>
  </si>
  <si>
    <t>Materijalni rashodi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</si>
  <si>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</si>
  <si>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</si>
  <si>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</si>
  <si>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</si>
  <si>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</si>
  <si>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</si>
  <si>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</si>
  <si>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Plaće (Bruto)</t>
  </si>
  <si>
    <t>Plaće za redovan rad</t>
  </si>
  <si>
    <t>Naknade troškova zaposlenima</t>
  </si>
  <si>
    <t>Službena putovanja</t>
  </si>
  <si>
    <t>UKUPNO RASHODI</t>
  </si>
  <si>
    <t xml:space="preserve">UKUPNO PRIHODI </t>
  </si>
  <si>
    <t>IZVJEŠTAJ O PRIHODIMA I RASHODIMA PREMA IZVORIMA FINANCIRANJA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</si>
  <si>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</si>
  <si>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</si>
  <si>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</si>
  <si>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</si>
  <si>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</si>
  <si>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</si>
  <si>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</si>
  <si>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</si>
  <si>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</si>
  <si>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</si>
  <si>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</si>
  <si>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</si>
  <si>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</si>
  <si>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</si>
  <si>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</si>
  <si>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</si>
  <si>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>Pomoći prorač.korisnic. iz pror.koji im nije nadležan</t>
  </si>
  <si>
    <t>Tekuće pomoći pror.korisnicima iz pror.koji im nije n</t>
  </si>
  <si>
    <t>Prihodi od imovine</t>
  </si>
  <si>
    <t>Kamate na depozite po viđenju</t>
  </si>
  <si>
    <t>Prihodi po posebnim propisima i anaknada</t>
  </si>
  <si>
    <t>Ostali nespomenuti prihodi</t>
  </si>
  <si>
    <t>Prihodi od donacija</t>
  </si>
  <si>
    <t>Donacije</t>
  </si>
  <si>
    <t>Tekuće donacije</t>
  </si>
  <si>
    <t>Prihodi iz nadležnog proračuna</t>
  </si>
  <si>
    <t>Prihodi iz nadležnog proračuna za fin.rashoda pos.</t>
  </si>
  <si>
    <t>Prihodi iz nad.pror.za fin.rashoda za nefin.imovinu</t>
  </si>
  <si>
    <t>Plaće za prekovremeni rad</t>
  </si>
  <si>
    <t>Ostali rashodi za zaposlene</t>
  </si>
  <si>
    <t>Doprinosi na plaće</t>
  </si>
  <si>
    <t>Doprinosi za obavezno zdravstveno osiguranje</t>
  </si>
  <si>
    <t>Naknada za prijevoz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</si>
  <si>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</si>
  <si>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</si>
  <si>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</si>
  <si>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</si>
  <si>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</si>
  <si>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održavanje</t>
  </si>
  <si>
    <t>Sitan inventar</t>
  </si>
  <si>
    <t>Službena radna odjeća i obuća</t>
  </si>
  <si>
    <t>Rashodi za usluge</t>
  </si>
  <si>
    <t>Usluge telefona, pošte i prijevoza</t>
  </si>
  <si>
    <t>Usluge tekućeg i investicionog održavanja</t>
  </si>
  <si>
    <t>Komunalne usluge</t>
  </si>
  <si>
    <t>Zakupnine i najamnine</t>
  </si>
  <si>
    <t>Zdravstvene usluge</t>
  </si>
  <si>
    <t>Intelektualne i osobne usluge</t>
  </si>
  <si>
    <t>Računalne usluge</t>
  </si>
  <si>
    <t>Ostale usluge</t>
  </si>
  <si>
    <t>Ostali nespomenuti rashodi poslovanja</t>
  </si>
  <si>
    <t>Naknade za rad preds.i izvršnih tijela</t>
  </si>
  <si>
    <t>Premije osiguranja</t>
  </si>
  <si>
    <t>Pristojbe i naknade</t>
  </si>
  <si>
    <t>Financijski rashodi</t>
  </si>
  <si>
    <t>Ostali financijski rashodi</t>
  </si>
  <si>
    <t>Bankarske usluge i usluge platnog prometa</t>
  </si>
  <si>
    <t>Rashodi za nabavu proizvedene dugotrajne imovine</t>
  </si>
  <si>
    <t>Postrojenje i oprema</t>
  </si>
  <si>
    <t>Uredska oprema i namještaj</t>
  </si>
  <si>
    <t>Oprema za održavanje i zaštitu</t>
  </si>
  <si>
    <t>Uređaji,strojevi i oprema za ostale namjene</t>
  </si>
  <si>
    <t>111 Opći prihodi i primici</t>
  </si>
  <si>
    <t>112 Opći prihodi i primici-posebni programi</t>
  </si>
  <si>
    <t>311 Vlastiti prihodi</t>
  </si>
  <si>
    <t>531 Proračuni drugi nivoi</t>
  </si>
  <si>
    <t>551 Pomoći iz inozemstva</t>
  </si>
  <si>
    <t>611 Donacije</t>
  </si>
  <si>
    <t>821 Preneseni viškovi iz ranijih godina</t>
  </si>
  <si>
    <t>09 Obrazovanje</t>
  </si>
  <si>
    <t>0911 Predškolsko obrazovanje</t>
  </si>
  <si>
    <t>0960 Dodatne usluge u obrazovanju</t>
  </si>
  <si>
    <t>Pomoći od međ.organizacija</t>
  </si>
  <si>
    <t>Komunikaciska oprema</t>
  </si>
  <si>
    <t>Ulaganje u računalne programe</t>
  </si>
  <si>
    <t>Nematerijalna proizvedena imovina</t>
  </si>
  <si>
    <t>Plaće u naravi</t>
  </si>
  <si>
    <t>IZVORNI PLAN  2024.*</t>
  </si>
  <si>
    <t>TEKUĆI PLAN 2024.*</t>
  </si>
  <si>
    <t>IZVORNI PLAN 2024.*</t>
  </si>
  <si>
    <t xml:space="preserve">OSTVARENJE/IZVRŠENJE 
2023. </t>
  </si>
  <si>
    <t xml:space="preserve">OSTVARENJE/IZVRŠENJE 
2024. </t>
  </si>
  <si>
    <t xml:space="preserve">IZVRŠENJE 
2023. </t>
  </si>
  <si>
    <t xml:space="preserve">IZVRŠENJE 
2024. </t>
  </si>
  <si>
    <t>411 Prihodi za posebne namjenei</t>
  </si>
  <si>
    <t xml:space="preserve">IZVJEŠTAJ O IZVRŠENJU FINANCIJSKOG PLANA PRORAČUNSKOG KORISNIKA JEDINICE LOKALNE I PODRUČNE (REGIONALNE) SAMOUPRAVE: T.D.V.-G.I.I. "NARIDOLA" ZA RAZDOBLJE OD 01.01.2024.-31.12.2024. </t>
  </si>
  <si>
    <t>II.POSEBNI DIO</t>
  </si>
  <si>
    <t>11 opći prihodi i primici</t>
  </si>
  <si>
    <t>111 Opći prihodi i primici-redovna djelatnost kod korisnika iz Grada Rovinja</t>
  </si>
  <si>
    <t>112 posebni programi-zajedniči dio iz Grada Rovinja</t>
  </si>
  <si>
    <t>31 Vlastiti prihodi</t>
  </si>
  <si>
    <t>41 prihodi za posebne namjene</t>
  </si>
  <si>
    <t>53 proračun drugi nivoi</t>
  </si>
  <si>
    <t>55 pomoć iz inozemstva</t>
  </si>
  <si>
    <t>61 donacije</t>
  </si>
  <si>
    <t>82 preneseni viškovi iz ranijih godina</t>
  </si>
  <si>
    <t xml:space="preserve"> RAČUN FINANCIRANJA</t>
  </si>
  <si>
    <t xml:space="preserve">IZVJEŠTAJ RAČUNA FINANCIRANJA PREMA EKONOMSKOJ KLASIFIKACIJI </t>
  </si>
  <si>
    <t>IZVORNI PLAN 2024.</t>
  </si>
  <si>
    <t>TEKUĆI PLAN 2024.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</si>
  <si>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</si>
  <si>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</si>
  <si>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</si>
  <si>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</si>
  <si>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….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</si>
  <si>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</si>
  <si>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</si>
  <si>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</si>
  <si>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</si>
  <si>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</si>
  <si>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</si>
  <si>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>1 Opći prihodi i primici</t>
  </si>
  <si>
    <t>11 Opći prihodi i primici</t>
  </si>
  <si>
    <t>12 Sredstva učešća za pomoći</t>
  </si>
  <si>
    <t>2 Doprinosi</t>
  </si>
  <si>
    <t>21 Doprinosi za mirovinsko osiguranje</t>
  </si>
  <si>
    <t>3 Vlastiti prihodi</t>
  </si>
  <si>
    <t xml:space="preserve">UKUPNO IZDACI </t>
  </si>
  <si>
    <t>IZVJEŠTAJ PO PROGRAMSKOJ KLASIFIKACIJI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</si>
</sst>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12" fillId="0" borderId="0" xfId="0" applyNumberFormat="1" applyFont="1" applyAlignment="1">
      <alignment wrapText="1"/>
    </xf>
    <xf numFmtId="164" fontId="1" fillId="0" borderId="5" xfId="0" applyNumberFormat="1" applyFont="1" applyBorder="1" applyAlignment="1">
      <alignment horizontal="center" vertical="center"/>
    </xf>
    <xf numFmtId="164" fontId="6" fillId="0" borderId="3" xfId="0" quotePrefix="1" applyNumberFormat="1" applyFont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 vertical="top" wrapText="1"/>
    </xf>
    <xf numFmtId="164" fontId="0" fillId="0" borderId="0" xfId="0" applyNumberFormat="1"/>
    <xf numFmtId="164" fontId="3" fillId="0" borderId="0" xfId="0" applyNumberFormat="1" applyFont="1" applyAlignment="1">
      <alignment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164" fontId="6" fillId="2" borderId="3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  <xf numFmtId="164" fontId="1" fillId="0" borderId="3" xfId="0" applyNumberFormat="1" applyFont="1" applyBorder="1"/>
    <xf numFmtId="164" fontId="0" fillId="0" borderId="3" xfId="0" applyNumberFormat="1" applyBorder="1"/>
    <xf numFmtId="0" fontId="9" fillId="4" borderId="3" xfId="0" quotePrefix="1" applyFont="1" applyFill="1" applyBorder="1" applyAlignment="1">
      <alignment horizontal="left" vertical="center"/>
    </xf>
    <xf numFmtId="0" fontId="10" fillId="4" borderId="3" xfId="0" quotePrefix="1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164" fontId="6" fillId="4" borderId="3" xfId="0" applyNumberFormat="1" applyFont="1" applyFill="1" applyBorder="1" applyAlignment="1">
      <alignment horizontal="right"/>
    </xf>
    <xf numFmtId="164" fontId="3" fillId="4" borderId="3" xfId="0" applyNumberFormat="1" applyFont="1" applyFill="1" applyBorder="1" applyAlignment="1">
      <alignment horizontal="right"/>
    </xf>
    <xf numFmtId="164" fontId="1" fillId="4" borderId="3" xfId="0" applyNumberFormat="1" applyFont="1" applyFill="1" applyBorder="1"/>
    <xf numFmtId="0" fontId="11" fillId="5" borderId="3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1" fillId="4" borderId="3" xfId="0" quotePrefix="1" applyFont="1" applyFill="1" applyBorder="1" applyAlignment="1">
      <alignment horizontal="left" vertical="center"/>
    </xf>
    <xf numFmtId="0" fontId="16" fillId="4" borderId="3" xfId="0" quotePrefix="1" applyFont="1" applyFill="1" applyBorder="1" applyAlignment="1">
      <alignment horizontal="left" vertical="center"/>
    </xf>
    <xf numFmtId="164" fontId="11" fillId="4" borderId="3" xfId="0" applyNumberFormat="1" applyFont="1" applyFill="1" applyBorder="1" applyAlignment="1">
      <alignment horizontal="right"/>
    </xf>
    <xf numFmtId="164" fontId="19" fillId="4" borderId="3" xfId="0" applyNumberFormat="1" applyFont="1" applyFill="1" applyBorder="1"/>
    <xf numFmtId="164" fontId="6" fillId="5" borderId="3" xfId="0" applyNumberFormat="1" applyFont="1" applyFill="1" applyBorder="1" applyAlignment="1">
      <alignment horizontal="right"/>
    </xf>
    <xf numFmtId="164" fontId="1" fillId="5" borderId="3" xfId="0" applyNumberFormat="1" applyFont="1" applyFill="1" applyBorder="1"/>
    <xf numFmtId="0" fontId="9" fillId="4" borderId="3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vertical="center" wrapText="1"/>
    </xf>
    <xf numFmtId="164" fontId="6" fillId="6" borderId="3" xfId="0" applyNumberFormat="1" applyFont="1" applyFill="1" applyBorder="1" applyAlignment="1">
      <alignment horizontal="right"/>
    </xf>
    <xf numFmtId="164" fontId="1" fillId="6" borderId="3" xfId="0" applyNumberFormat="1" applyFont="1" applyFill="1" applyBorder="1"/>
    <xf numFmtId="164" fontId="13" fillId="0" borderId="5" xfId="0" applyNumberFormat="1" applyFont="1" applyBorder="1" applyAlignment="1">
      <alignment horizontal="right" vertical="center"/>
    </xf>
    <xf numFmtId="164" fontId="0" fillId="6" borderId="3" xfId="0" applyNumberFormat="1" applyFill="1" applyBorder="1"/>
    <xf numFmtId="164" fontId="0" fillId="5" borderId="3" xfId="0" applyNumberFormat="1" applyFill="1" applyBorder="1"/>
    <xf numFmtId="164" fontId="0" fillId="4" borderId="3" xfId="0" applyNumberFormat="1" applyFill="1" applyBorder="1"/>
    <xf numFmtId="164" fontId="0" fillId="2" borderId="3" xfId="0" applyNumberFormat="1" applyFill="1" applyBorder="1"/>
    <xf numFmtId="164" fontId="0" fillId="2" borderId="3" xfId="0" applyNumberFormat="1" applyFill="1" applyBorder="1" applyAlignment="1">
      <alignment horizontal="center"/>
    </xf>
    <xf numFmtId="0" fontId="11" fillId="7" borderId="3" xfId="0" applyFont="1" applyFill="1" applyBorder="1" applyAlignment="1">
      <alignment horizontal="left" vertical="center" wrapText="1"/>
    </xf>
    <xf numFmtId="164" fontId="6" fillId="7" borderId="3" xfId="0" applyNumberFormat="1" applyFont="1" applyFill="1" applyBorder="1" applyAlignment="1">
      <alignment horizontal="right"/>
    </xf>
    <xf numFmtId="164" fontId="1" fillId="7" borderId="3" xfId="0" applyNumberFormat="1" applyFont="1" applyFill="1" applyBorder="1"/>
    <xf numFmtId="164" fontId="0" fillId="7" borderId="3" xfId="0" applyNumberFormat="1" applyFill="1" applyBorder="1"/>
    <xf numFmtId="0" fontId="0" fillId="0" borderId="3" xfId="0" applyBorder="1"/>
    <xf numFmtId="0" fontId="0" fillId="2" borderId="3" xfId="0" applyFill="1" applyBorder="1"/>
    <xf numFmtId="164" fontId="1" fillId="2" borderId="3" xfId="0" applyNumberFormat="1" applyFont="1" applyFill="1" applyBorder="1"/>
    <xf numFmtId="0" fontId="0" fillId="2" borderId="3" xfId="0" applyFill="1" applyBorder="1" applyAlignment="1">
      <alignment horizontal="left"/>
    </xf>
    <xf numFmtId="0" fontId="14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quotePrefix="1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inden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4" fillId="9" borderId="4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8" borderId="7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left" vertical="center" wrapText="1"/>
    </xf>
    <xf numFmtId="0" fontId="11" fillId="10" borderId="7" xfId="0" applyFont="1" applyFill="1" applyBorder="1" applyAlignment="1">
      <alignment horizontal="left" vertical="center" wrapText="1"/>
    </xf>
    <xf numFmtId="3" fontId="23" fillId="10" borderId="7" xfId="0" applyNumberFormat="1" applyFont="1" applyFill="1" applyBorder="1" applyAlignment="1">
      <alignment horizontal="right"/>
    </xf>
    <xf numFmtId="0" fontId="25" fillId="0" borderId="7" xfId="0" applyFont="1" applyBorder="1"/>
    <xf numFmtId="0" fontId="9" fillId="10" borderId="7" xfId="0" applyFont="1" applyFill="1" applyBorder="1" applyAlignment="1">
      <alignment horizontal="left" vertical="center" wrapText="1"/>
    </xf>
    <xf numFmtId="0" fontId="9" fillId="10" borderId="8" xfId="0" applyFont="1" applyFill="1" applyBorder="1" applyAlignment="1">
      <alignment horizontal="left" vertical="center"/>
    </xf>
    <xf numFmtId="0" fontId="9" fillId="10" borderId="7" xfId="0" applyFont="1" applyFill="1" applyBorder="1" applyAlignment="1">
      <alignment horizontal="left" vertical="center"/>
    </xf>
    <xf numFmtId="0" fontId="10" fillId="10" borderId="7" xfId="0" applyFont="1" applyFill="1" applyBorder="1" applyAlignment="1">
      <alignment horizontal="left" vertical="center"/>
    </xf>
    <xf numFmtId="0" fontId="10" fillId="10" borderId="7" xfId="0" applyFont="1" applyFill="1" applyBorder="1" applyAlignment="1">
      <alignment horizontal="left" vertical="center" wrapText="1"/>
    </xf>
    <xf numFmtId="0" fontId="11" fillId="10" borderId="8" xfId="0" applyFont="1" applyFill="1" applyBorder="1" applyAlignment="1">
      <alignment horizontal="left" vertical="center"/>
    </xf>
    <xf numFmtId="0" fontId="11" fillId="10" borderId="7" xfId="0" applyFont="1" applyFill="1" applyBorder="1" applyAlignment="1">
      <alignment horizontal="left" vertical="center"/>
    </xf>
    <xf numFmtId="0" fontId="11" fillId="10" borderId="7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horizontal="left" vertical="center" wrapText="1"/>
    </xf>
    <xf numFmtId="0" fontId="9" fillId="10" borderId="7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10" borderId="7" xfId="0" applyFont="1" applyFill="1" applyBorder="1" applyAlignment="1">
      <alignment horizontal="center" vertical="center" wrapText="1"/>
    </xf>
    <xf numFmtId="3" fontId="23" fillId="10" borderId="7" xfId="0" applyNumberFormat="1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3" fontId="23" fillId="10" borderId="7" xfId="0" applyNumberFormat="1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11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 wrapText="1"/>
    </xf>
    <xf numFmtId="0" fontId="24" fillId="8" borderId="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25</xdr:col>
      <xdr:colOff>304800</xdr:colOff>
      <xdr:row>200</xdr:row>
      <xdr:rowOff>180975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F40108A-20C0-463C-B7AD-DC253C6B0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44800" cy="37709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5"/>
  <sheetViews>
    <sheetView tabSelected="1" workbookViewId="0">
      <selection activeCell="I25" sqref="I25"/>
    </sheetView>
  </sheetViews>
  <sheetFormatPr defaultRowHeight="15" x14ac:dyDescent="0.25"/>
  <cols>
    <col min="6" max="6" width="25.28515625" customWidth="1"/>
    <col min="7" max="10" width="25.28515625" style="37" customWidth="1"/>
    <col min="11" max="12" width="15.7109375" style="37" customWidth="1"/>
  </cols>
  <sheetData>
    <row r="1" spans="2:12" ht="42" customHeight="1" x14ac:dyDescent="0.25">
      <c r="B1" s="123" t="s">
        <v>109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2:12" ht="18" customHeight="1" x14ac:dyDescent="0.25">
      <c r="B2" s="1"/>
      <c r="C2" s="1"/>
      <c r="D2" s="1"/>
      <c r="E2" s="1"/>
      <c r="F2" s="1"/>
      <c r="G2" s="28"/>
      <c r="H2" s="28"/>
      <c r="I2" s="28"/>
      <c r="J2" s="28"/>
      <c r="K2" s="28"/>
    </row>
    <row r="3" spans="2:12" ht="15.75" customHeight="1" x14ac:dyDescent="0.25">
      <c r="B3" s="123" t="s">
        <v>8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2" ht="36" customHeight="1" x14ac:dyDescent="0.25">
      <c r="B4" s="142"/>
      <c r="C4" s="142"/>
      <c r="D4" s="142"/>
      <c r="E4" s="1"/>
      <c r="F4" s="1"/>
      <c r="G4" s="28"/>
      <c r="H4" s="28"/>
      <c r="I4" s="28"/>
      <c r="J4" s="38"/>
      <c r="K4" s="38"/>
    </row>
    <row r="5" spans="2:12" ht="18" customHeight="1" x14ac:dyDescent="0.25">
      <c r="B5" s="123" t="s">
        <v>33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2:12" ht="18" customHeight="1" x14ac:dyDescent="0.25">
      <c r="B6" s="23"/>
      <c r="C6" s="25"/>
      <c r="D6" s="25"/>
      <c r="E6" s="25"/>
      <c r="F6" s="25"/>
      <c r="G6" s="29"/>
      <c r="H6" s="29"/>
      <c r="I6" s="29"/>
      <c r="J6" s="29"/>
      <c r="K6" s="29"/>
    </row>
    <row r="7" spans="2:12" x14ac:dyDescent="0.25">
      <c r="B7" s="136" t="s">
        <v>34</v>
      </c>
      <c r="C7" s="136"/>
      <c r="D7" s="136"/>
      <c r="E7" s="136"/>
      <c r="F7" s="136"/>
      <c r="G7" s="30"/>
      <c r="H7" s="30"/>
      <c r="I7" s="30"/>
      <c r="J7" s="30"/>
      <c r="K7" s="67"/>
    </row>
    <row r="8" spans="2:12" ht="25.5" x14ac:dyDescent="0.25">
      <c r="B8" s="137" t="s">
        <v>6</v>
      </c>
      <c r="C8" s="138"/>
      <c r="D8" s="138"/>
      <c r="E8" s="138"/>
      <c r="F8" s="139"/>
      <c r="G8" s="31" t="s">
        <v>104</v>
      </c>
      <c r="H8" s="41" t="s">
        <v>101</v>
      </c>
      <c r="I8" s="41" t="s">
        <v>102</v>
      </c>
      <c r="J8" s="31" t="s">
        <v>105</v>
      </c>
      <c r="K8" s="41" t="s">
        <v>11</v>
      </c>
      <c r="L8" s="41" t="s">
        <v>25</v>
      </c>
    </row>
    <row r="9" spans="2:12" s="15" customFormat="1" ht="11.25" x14ac:dyDescent="0.2">
      <c r="B9" s="130">
        <v>1</v>
      </c>
      <c r="C9" s="130"/>
      <c r="D9" s="130"/>
      <c r="E9" s="130"/>
      <c r="F9" s="131"/>
      <c r="G9" s="81">
        <v>2</v>
      </c>
      <c r="H9" s="82">
        <v>3</v>
      </c>
      <c r="I9" s="82">
        <v>4</v>
      </c>
      <c r="J9" s="82">
        <v>5</v>
      </c>
      <c r="K9" s="39" t="s">
        <v>13</v>
      </c>
      <c r="L9" s="39" t="s">
        <v>14</v>
      </c>
    </row>
    <row r="10" spans="2:12" x14ac:dyDescent="0.25">
      <c r="B10" s="132" t="s">
        <v>0</v>
      </c>
      <c r="C10" s="133"/>
      <c r="D10" s="133"/>
      <c r="E10" s="133"/>
      <c r="F10" s="134"/>
      <c r="G10" s="32">
        <f>SUM(G11+G12)</f>
        <v>620827.38</v>
      </c>
      <c r="H10" s="32">
        <v>676072</v>
      </c>
      <c r="I10" s="32">
        <f>SUM(I11+I12)</f>
        <v>802018.21</v>
      </c>
      <c r="J10" s="32">
        <f>SUM(J11+J12)</f>
        <v>729560.6</v>
      </c>
      <c r="K10" s="41">
        <f>J10/G10*100</f>
        <v>117.51424365336464</v>
      </c>
      <c r="L10" s="32">
        <f>J10/I10*100</f>
        <v>90.965590419698827</v>
      </c>
    </row>
    <row r="11" spans="2:12" x14ac:dyDescent="0.25">
      <c r="B11" s="135" t="s">
        <v>26</v>
      </c>
      <c r="C11" s="126"/>
      <c r="D11" s="126"/>
      <c r="E11" s="126"/>
      <c r="F11" s="128"/>
      <c r="G11" s="33">
        <v>620827.38</v>
      </c>
      <c r="H11" s="33">
        <v>676072</v>
      </c>
      <c r="I11" s="33">
        <v>802018.21</v>
      </c>
      <c r="J11" s="33">
        <v>729560.6</v>
      </c>
      <c r="K11" s="41">
        <f>J11/G11*100</f>
        <v>117.51424365336464</v>
      </c>
      <c r="L11" s="32">
        <f>J11/I11*100</f>
        <v>90.965590419698827</v>
      </c>
    </row>
    <row r="12" spans="2:12" x14ac:dyDescent="0.25">
      <c r="B12" s="127" t="s">
        <v>31</v>
      </c>
      <c r="C12" s="128"/>
      <c r="D12" s="128"/>
      <c r="E12" s="128"/>
      <c r="F12" s="128"/>
      <c r="G12" s="33">
        <v>0</v>
      </c>
      <c r="H12" s="33">
        <v>0</v>
      </c>
      <c r="I12" s="33">
        <v>0</v>
      </c>
      <c r="J12" s="33">
        <v>0</v>
      </c>
      <c r="K12" s="41"/>
      <c r="L12" s="32"/>
    </row>
    <row r="13" spans="2:12" x14ac:dyDescent="0.25">
      <c r="B13" s="13" t="s">
        <v>1</v>
      </c>
      <c r="C13" s="24"/>
      <c r="D13" s="24"/>
      <c r="E13" s="24"/>
      <c r="F13" s="24"/>
      <c r="G13" s="32">
        <f>SUM(G14+G15)</f>
        <v>620457.4</v>
      </c>
      <c r="H13" s="32">
        <v>676072</v>
      </c>
      <c r="I13" s="32">
        <f>SUM(I14+I15)</f>
        <v>810876.5</v>
      </c>
      <c r="J13" s="32">
        <f>SUM(J14+J15)</f>
        <v>730323.99</v>
      </c>
      <c r="K13" s="41">
        <f>J13/G13*100</f>
        <v>117.70735428411361</v>
      </c>
      <c r="L13" s="32">
        <f>J13/I13*100</f>
        <v>90.065995253284555</v>
      </c>
    </row>
    <row r="14" spans="2:12" x14ac:dyDescent="0.25">
      <c r="B14" s="125" t="s">
        <v>27</v>
      </c>
      <c r="C14" s="126"/>
      <c r="D14" s="126"/>
      <c r="E14" s="126"/>
      <c r="F14" s="126"/>
      <c r="G14" s="33">
        <v>611337.09</v>
      </c>
      <c r="H14" s="33">
        <v>661843</v>
      </c>
      <c r="I14" s="33">
        <v>798447.5</v>
      </c>
      <c r="J14" s="33">
        <v>725947.74</v>
      </c>
      <c r="K14" s="41">
        <f>J14/G14*100</f>
        <v>118.74753746742243</v>
      </c>
      <c r="L14" s="32">
        <f>J14/I14*100</f>
        <v>90.91990894830279</v>
      </c>
    </row>
    <row r="15" spans="2:12" x14ac:dyDescent="0.25">
      <c r="B15" s="127" t="s">
        <v>28</v>
      </c>
      <c r="C15" s="128"/>
      <c r="D15" s="128"/>
      <c r="E15" s="128"/>
      <c r="F15" s="128"/>
      <c r="G15" s="33">
        <v>9120.31</v>
      </c>
      <c r="H15" s="33">
        <v>14229</v>
      </c>
      <c r="I15" s="33">
        <v>12429</v>
      </c>
      <c r="J15" s="33">
        <v>4376.25</v>
      </c>
      <c r="K15" s="41">
        <f>J15/G15*100</f>
        <v>47.983566348073694</v>
      </c>
      <c r="L15" s="32">
        <f>J15/I15*100</f>
        <v>35.209992758870385</v>
      </c>
    </row>
    <row r="16" spans="2:12" x14ac:dyDescent="0.25">
      <c r="B16" s="141" t="s">
        <v>35</v>
      </c>
      <c r="C16" s="133"/>
      <c r="D16" s="133"/>
      <c r="E16" s="133"/>
      <c r="F16" s="133"/>
      <c r="G16" s="32">
        <f>SUM(G10-G13)</f>
        <v>369.97999999998137</v>
      </c>
      <c r="H16" s="32">
        <f>SUM(H10-H13)</f>
        <v>0</v>
      </c>
      <c r="I16" s="83">
        <f>SUM(I10-I13)</f>
        <v>-8858.2900000000373</v>
      </c>
      <c r="J16" s="83">
        <f>SUM(J10-J13)</f>
        <v>-763.39000000001397</v>
      </c>
      <c r="K16" s="41">
        <f>J16/G16*100</f>
        <v>-206.33277474459499</v>
      </c>
      <c r="L16" s="32">
        <f>J16/I16*100</f>
        <v>8.6178032103262669</v>
      </c>
    </row>
    <row r="17" spans="1:43" ht="18" x14ac:dyDescent="0.25">
      <c r="B17" s="1"/>
      <c r="C17" s="12"/>
      <c r="D17" s="12"/>
      <c r="E17" s="12"/>
      <c r="F17" s="12"/>
      <c r="G17" s="34"/>
      <c r="H17" s="34"/>
      <c r="I17" s="40"/>
      <c r="J17" s="40"/>
      <c r="K17" s="40"/>
      <c r="L17" s="40"/>
    </row>
    <row r="18" spans="1:43" ht="18" customHeight="1" x14ac:dyDescent="0.25">
      <c r="B18" s="136" t="s">
        <v>36</v>
      </c>
      <c r="C18" s="136"/>
      <c r="D18" s="136"/>
      <c r="E18" s="136"/>
      <c r="F18" s="136"/>
      <c r="G18" s="34"/>
      <c r="H18" s="34"/>
      <c r="I18" s="40"/>
      <c r="J18" s="40"/>
      <c r="K18" s="40"/>
      <c r="L18" s="40"/>
    </row>
    <row r="19" spans="1:43" ht="25.5" x14ac:dyDescent="0.25">
      <c r="B19" s="137" t="s">
        <v>6</v>
      </c>
      <c r="C19" s="138"/>
      <c r="D19" s="138"/>
      <c r="E19" s="138"/>
      <c r="F19" s="139"/>
      <c r="G19" s="31" t="s">
        <v>104</v>
      </c>
      <c r="H19" s="41" t="s">
        <v>101</v>
      </c>
      <c r="I19" s="41" t="s">
        <v>102</v>
      </c>
      <c r="J19" s="31" t="s">
        <v>105</v>
      </c>
      <c r="K19" s="41" t="s">
        <v>11</v>
      </c>
      <c r="L19" s="41" t="s">
        <v>25</v>
      </c>
    </row>
    <row r="20" spans="1:43" s="15" customFormat="1" x14ac:dyDescent="0.25">
      <c r="B20" s="130">
        <v>1</v>
      </c>
      <c r="C20" s="130"/>
      <c r="D20" s="130"/>
      <c r="E20" s="130"/>
      <c r="F20" s="131"/>
      <c r="G20" s="81">
        <v>2</v>
      </c>
      <c r="H20" s="82">
        <v>3</v>
      </c>
      <c r="I20" s="82">
        <v>4</v>
      </c>
      <c r="J20" s="82">
        <v>5</v>
      </c>
      <c r="K20" s="39" t="s">
        <v>13</v>
      </c>
      <c r="L20" s="39" t="s">
        <v>14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15"/>
      <c r="B21" s="135" t="s">
        <v>29</v>
      </c>
      <c r="C21" s="146"/>
      <c r="D21" s="146"/>
      <c r="E21" s="146"/>
      <c r="F21" s="147"/>
      <c r="G21" s="33"/>
      <c r="H21" s="33"/>
      <c r="I21" s="33"/>
      <c r="J21" s="33"/>
      <c r="K21" s="33"/>
      <c r="L21" s="33"/>
    </row>
    <row r="22" spans="1:43" x14ac:dyDescent="0.25">
      <c r="A22" s="15"/>
      <c r="B22" s="135" t="s">
        <v>30</v>
      </c>
      <c r="C22" s="126"/>
      <c r="D22" s="126"/>
      <c r="E22" s="126"/>
      <c r="F22" s="126"/>
      <c r="G22" s="33"/>
      <c r="H22" s="33"/>
      <c r="I22" s="33"/>
      <c r="J22" s="33"/>
      <c r="K22" s="33"/>
      <c r="L22" s="33"/>
    </row>
    <row r="23" spans="1:43" s="26" customFormat="1" ht="15" customHeight="1" x14ac:dyDescent="0.25">
      <c r="A23" s="15"/>
      <c r="B23" s="143" t="s">
        <v>32</v>
      </c>
      <c r="C23" s="144"/>
      <c r="D23" s="144"/>
      <c r="E23" s="144"/>
      <c r="F23" s="145"/>
      <c r="G23" s="32"/>
      <c r="H23" s="32"/>
      <c r="I23" s="32"/>
      <c r="J23" s="32"/>
      <c r="K23" s="33"/>
      <c r="L23" s="32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26" customFormat="1" ht="15" customHeight="1" x14ac:dyDescent="0.25">
      <c r="A24" s="15"/>
      <c r="B24" s="143" t="s">
        <v>37</v>
      </c>
      <c r="C24" s="144"/>
      <c r="D24" s="144"/>
      <c r="E24" s="144"/>
      <c r="F24" s="145"/>
      <c r="G24" s="32">
        <v>8488.31</v>
      </c>
      <c r="H24" s="32">
        <v>0</v>
      </c>
      <c r="I24" s="32">
        <v>8858.2900000000009</v>
      </c>
      <c r="J24" s="32">
        <v>8858.2900000000009</v>
      </c>
      <c r="K24" s="33">
        <f>J24/G24*100</f>
        <v>104.3587003773425</v>
      </c>
      <c r="L24" s="32">
        <f>J24/I24*100</f>
        <v>100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15"/>
      <c r="B25" s="141" t="s">
        <v>38</v>
      </c>
      <c r="C25" s="133"/>
      <c r="D25" s="133"/>
      <c r="E25" s="133"/>
      <c r="F25" s="133"/>
      <c r="G25" s="32">
        <v>369.98</v>
      </c>
      <c r="H25" s="32">
        <v>0</v>
      </c>
      <c r="I25" s="83">
        <v>-8858.2900000000009</v>
      </c>
      <c r="J25" s="32">
        <v>8094.9</v>
      </c>
      <c r="K25" s="33">
        <f>J25/G25*100</f>
        <v>2187.9290772474187</v>
      </c>
      <c r="L25" s="32">
        <f>J25/I25*100</f>
        <v>-91.382196789673841</v>
      </c>
    </row>
    <row r="26" spans="1:43" ht="15.75" x14ac:dyDescent="0.25">
      <c r="B26" s="10"/>
      <c r="C26" s="11"/>
      <c r="D26" s="11"/>
      <c r="E26" s="11"/>
      <c r="F26" s="11"/>
      <c r="G26" s="35"/>
      <c r="H26" s="35"/>
      <c r="I26" s="35"/>
      <c r="J26" s="35"/>
      <c r="K26" s="35"/>
    </row>
    <row r="27" spans="1:43" ht="15.75" x14ac:dyDescent="0.25"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</row>
    <row r="28" spans="1:43" ht="15.75" x14ac:dyDescent="0.25">
      <c r="B28" s="10"/>
      <c r="C28" s="11"/>
      <c r="D28" s="11"/>
      <c r="E28" s="11"/>
      <c r="F28" s="11"/>
      <c r="G28" s="35"/>
      <c r="H28" s="35"/>
      <c r="I28" s="35"/>
      <c r="J28" s="35"/>
      <c r="K28" s="35"/>
    </row>
    <row r="29" spans="1:43" ht="15" customHeight="1" x14ac:dyDescent="0.25"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</row>
    <row r="30" spans="1:43" x14ac:dyDescent="0.25">
      <c r="B30" s="22"/>
      <c r="C30" s="22"/>
      <c r="D30" s="22"/>
      <c r="E30" s="22"/>
      <c r="F30" s="22"/>
      <c r="G30" s="36"/>
      <c r="H30" s="36"/>
      <c r="I30" s="36"/>
      <c r="J30" s="36"/>
      <c r="K30" s="36"/>
    </row>
    <row r="31" spans="1:43" ht="15" customHeight="1" x14ac:dyDescent="0.25"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43" ht="36.75" customHeight="1" x14ac:dyDescent="0.25"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2:12" x14ac:dyDescent="0.25">
      <c r="B33" s="124"/>
      <c r="C33" s="124"/>
      <c r="D33" s="124"/>
      <c r="E33" s="124"/>
      <c r="F33" s="124"/>
      <c r="G33" s="124"/>
      <c r="H33" s="124"/>
      <c r="I33" s="124"/>
      <c r="J33" s="124"/>
      <c r="K33" s="124"/>
    </row>
    <row r="34" spans="2:12" ht="15" customHeight="1" x14ac:dyDescent="0.25"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</row>
    <row r="35" spans="2:12" x14ac:dyDescent="0.25"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</row>
  </sheetData>
  <mergeCells count="27"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81"/>
  <sheetViews>
    <sheetView workbookViewId="0">
      <selection activeCell="P35" sqref="P3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8" width="25.28515625" style="37" customWidth="1"/>
    <col min="9" max="9" width="25.28515625" customWidth="1"/>
    <col min="10" max="10" width="25.28515625" style="37" customWidth="1"/>
    <col min="11" max="12" width="15.7109375" style="37" customWidth="1"/>
  </cols>
  <sheetData>
    <row r="1" spans="2:12" ht="18" customHeight="1" x14ac:dyDescent="0.25">
      <c r="B1" s="1"/>
      <c r="C1" s="1"/>
      <c r="D1" s="1"/>
      <c r="E1" s="1"/>
      <c r="F1" s="1"/>
      <c r="G1" s="28"/>
      <c r="H1" s="28"/>
      <c r="I1" s="1"/>
      <c r="J1" s="28"/>
      <c r="K1" s="28"/>
    </row>
    <row r="2" spans="2:12" ht="15.75" customHeight="1" x14ac:dyDescent="0.25">
      <c r="B2" s="123" t="s">
        <v>8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2:12" ht="18" x14ac:dyDescent="0.25">
      <c r="B3" s="1"/>
      <c r="C3" s="1"/>
      <c r="D3" s="1"/>
      <c r="E3" s="1"/>
      <c r="F3" s="1"/>
      <c r="G3" s="28"/>
      <c r="H3" s="28"/>
      <c r="I3" s="1"/>
      <c r="J3" s="38"/>
      <c r="K3" s="38"/>
    </row>
    <row r="4" spans="2:12" ht="18" customHeight="1" x14ac:dyDescent="0.25">
      <c r="B4" s="123" t="s">
        <v>39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12" ht="18" x14ac:dyDescent="0.25">
      <c r="B5" s="1"/>
      <c r="C5" s="1"/>
      <c r="D5" s="1"/>
      <c r="E5" s="1"/>
      <c r="F5" s="1"/>
      <c r="G5" s="28"/>
      <c r="H5" s="28"/>
      <c r="I5" s="1"/>
      <c r="J5" s="38"/>
      <c r="K5" s="38"/>
    </row>
    <row r="6" spans="2:12" ht="15.75" customHeight="1" x14ac:dyDescent="0.25">
      <c r="B6" s="123" t="s">
        <v>12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2:12" ht="18" x14ac:dyDescent="0.25">
      <c r="B7" s="1"/>
      <c r="C7" s="1"/>
      <c r="D7" s="1"/>
      <c r="E7" s="1"/>
      <c r="F7" s="1"/>
      <c r="G7" s="28"/>
      <c r="H7" s="28"/>
      <c r="I7" s="1"/>
      <c r="J7" s="38"/>
      <c r="K7" s="38"/>
    </row>
    <row r="8" spans="2:12" ht="25.5" x14ac:dyDescent="0.25">
      <c r="B8" s="149" t="s">
        <v>6</v>
      </c>
      <c r="C8" s="150"/>
      <c r="D8" s="150"/>
      <c r="E8" s="150"/>
      <c r="F8" s="151"/>
      <c r="G8" s="42" t="s">
        <v>104</v>
      </c>
      <c r="H8" s="42" t="s">
        <v>103</v>
      </c>
      <c r="I8" s="27" t="s">
        <v>102</v>
      </c>
      <c r="J8" s="42" t="s">
        <v>105</v>
      </c>
      <c r="K8" s="42" t="s">
        <v>11</v>
      </c>
      <c r="L8" s="42" t="s">
        <v>25</v>
      </c>
    </row>
    <row r="9" spans="2:12" ht="16.5" customHeight="1" x14ac:dyDescent="0.25">
      <c r="B9" s="149">
        <v>1</v>
      </c>
      <c r="C9" s="150"/>
      <c r="D9" s="150"/>
      <c r="E9" s="150"/>
      <c r="F9" s="151"/>
      <c r="G9" s="27">
        <v>2</v>
      </c>
      <c r="H9" s="27">
        <v>3</v>
      </c>
      <c r="I9" s="27">
        <v>4</v>
      </c>
      <c r="J9" s="27">
        <v>5</v>
      </c>
      <c r="K9" s="42" t="s">
        <v>13</v>
      </c>
      <c r="L9" s="42" t="s">
        <v>14</v>
      </c>
    </row>
    <row r="10" spans="2:12" x14ac:dyDescent="0.25">
      <c r="B10" s="4"/>
      <c r="C10" s="4"/>
      <c r="D10" s="4"/>
      <c r="E10" s="4"/>
      <c r="F10" s="4" t="s">
        <v>15</v>
      </c>
      <c r="G10" s="44">
        <f>SUM(G11)</f>
        <v>620827.38</v>
      </c>
      <c r="H10" s="44">
        <f>SUM(H11)</f>
        <v>676072</v>
      </c>
      <c r="I10" s="44">
        <f>SUM(I11)</f>
        <v>802018.21</v>
      </c>
      <c r="J10" s="45">
        <f>SUM(J11)</f>
        <v>729560.60000000009</v>
      </c>
      <c r="K10" s="46">
        <f>J10/G10*100</f>
        <v>117.51424365336464</v>
      </c>
      <c r="L10" s="46">
        <f>J10/I10*100</f>
        <v>90.965590419698842</v>
      </c>
    </row>
    <row r="11" spans="2:12" ht="15.75" customHeight="1" x14ac:dyDescent="0.25">
      <c r="B11" s="4">
        <v>6</v>
      </c>
      <c r="C11" s="4"/>
      <c r="D11" s="4"/>
      <c r="E11" s="4"/>
      <c r="F11" s="4" t="s">
        <v>2</v>
      </c>
      <c r="G11" s="44">
        <f>SUM(G12+G16+G19+G22+G25)</f>
        <v>620827.38</v>
      </c>
      <c r="H11" s="44">
        <f>SUM(H12+H16+H19+H22+H25)</f>
        <v>676072</v>
      </c>
      <c r="I11" s="44">
        <f>SUM(I12+I16+I19+I22+I25)</f>
        <v>802018.21</v>
      </c>
      <c r="J11" s="45">
        <f>SUM(J12+J16+J19+J22+J25)</f>
        <v>729560.60000000009</v>
      </c>
      <c r="K11" s="46">
        <f t="shared" ref="K11:K28" si="0">J11/G11*100</f>
        <v>117.51424365336464</v>
      </c>
      <c r="L11" s="46">
        <f t="shared" ref="L11:L28" si="1">J11/I11*100</f>
        <v>90.965590419698842</v>
      </c>
    </row>
    <row r="12" spans="2:12" ht="25.5" x14ac:dyDescent="0.25">
      <c r="B12" s="4"/>
      <c r="C12" s="4">
        <v>63</v>
      </c>
      <c r="D12" s="4"/>
      <c r="E12" s="4"/>
      <c r="F12" s="4" t="s">
        <v>16</v>
      </c>
      <c r="G12" s="44">
        <f>SUM(G13+G14)</f>
        <v>81506.37</v>
      </c>
      <c r="H12" s="44">
        <f>SUM(H13+H14)</f>
        <v>95390</v>
      </c>
      <c r="I12" s="44">
        <f>SUM(I13+I14)</f>
        <v>106289</v>
      </c>
      <c r="J12" s="45">
        <f>SUM(J13+J14)</f>
        <v>93161.260000000009</v>
      </c>
      <c r="K12" s="46">
        <f t="shared" si="0"/>
        <v>114.2993608965778</v>
      </c>
      <c r="L12" s="46">
        <f t="shared" si="1"/>
        <v>87.64901353855997</v>
      </c>
    </row>
    <row r="13" spans="2:12" x14ac:dyDescent="0.25">
      <c r="B13" s="4"/>
      <c r="C13" s="4"/>
      <c r="D13" s="4"/>
      <c r="E13" s="7">
        <v>632</v>
      </c>
      <c r="F13" s="7" t="s">
        <v>96</v>
      </c>
      <c r="G13" s="44">
        <v>0</v>
      </c>
      <c r="H13" s="44">
        <v>4911</v>
      </c>
      <c r="I13" s="43">
        <v>4911</v>
      </c>
      <c r="J13" s="45">
        <v>1645.69</v>
      </c>
      <c r="K13" s="46" t="e">
        <f t="shared" si="0"/>
        <v>#DIV/0!</v>
      </c>
      <c r="L13" s="46">
        <f t="shared" si="1"/>
        <v>33.510283038077787</v>
      </c>
    </row>
    <row r="14" spans="2:12" x14ac:dyDescent="0.25">
      <c r="B14" s="5"/>
      <c r="C14" s="5"/>
      <c r="D14" s="5"/>
      <c r="E14" s="5">
        <v>636</v>
      </c>
      <c r="F14" s="5" t="s">
        <v>40</v>
      </c>
      <c r="G14" s="44">
        <f>SUM(G15)</f>
        <v>81506.37</v>
      </c>
      <c r="H14" s="44">
        <f>SUM(H15)</f>
        <v>90479</v>
      </c>
      <c r="I14" s="44">
        <f>SUM(I15)</f>
        <v>101378</v>
      </c>
      <c r="J14" s="45">
        <f>SUM(J15)</f>
        <v>91515.57</v>
      </c>
      <c r="K14" s="46">
        <f t="shared" si="0"/>
        <v>112.28026717420983</v>
      </c>
      <c r="L14" s="46">
        <f t="shared" si="1"/>
        <v>90.271626980212673</v>
      </c>
    </row>
    <row r="15" spans="2:12" x14ac:dyDescent="0.25">
      <c r="B15" s="5"/>
      <c r="C15" s="5"/>
      <c r="D15" s="6"/>
      <c r="E15" s="6">
        <v>6361</v>
      </c>
      <c r="F15" s="6" t="s">
        <v>41</v>
      </c>
      <c r="G15" s="43">
        <v>81506.37</v>
      </c>
      <c r="H15" s="43">
        <v>90479</v>
      </c>
      <c r="I15" s="43">
        <v>101378</v>
      </c>
      <c r="J15" s="46">
        <v>91515.57</v>
      </c>
      <c r="K15" s="46">
        <f t="shared" si="0"/>
        <v>112.28026717420983</v>
      </c>
      <c r="L15" s="46">
        <f t="shared" si="1"/>
        <v>90.271626980212673</v>
      </c>
    </row>
    <row r="16" spans="2:12" ht="21" customHeight="1" x14ac:dyDescent="0.25">
      <c r="B16" s="5"/>
      <c r="C16" s="14">
        <v>64</v>
      </c>
      <c r="D16" s="21"/>
      <c r="E16" s="21"/>
      <c r="F16" s="21" t="s">
        <v>42</v>
      </c>
      <c r="G16" s="44">
        <f>SUM(G17)</f>
        <v>26.47</v>
      </c>
      <c r="H16" s="44">
        <v>53</v>
      </c>
      <c r="I16" s="44">
        <v>53</v>
      </c>
      <c r="J16" s="45">
        <f>SUM(J17)</f>
        <v>20.47</v>
      </c>
      <c r="K16" s="46">
        <f t="shared" si="0"/>
        <v>77.332829618435966</v>
      </c>
      <c r="L16" s="46">
        <f t="shared" si="1"/>
        <v>38.622641509433961</v>
      </c>
    </row>
    <row r="17" spans="2:12" x14ac:dyDescent="0.25">
      <c r="B17" s="5"/>
      <c r="C17" s="5"/>
      <c r="D17" s="6"/>
      <c r="E17" s="6">
        <v>641</v>
      </c>
      <c r="F17" s="6" t="s">
        <v>42</v>
      </c>
      <c r="G17" s="44">
        <f>SUM(G18)</f>
        <v>26.47</v>
      </c>
      <c r="H17" s="43">
        <v>53</v>
      </c>
      <c r="I17" s="43">
        <v>53</v>
      </c>
      <c r="J17" s="45">
        <f>SUM(J18)</f>
        <v>20.47</v>
      </c>
      <c r="K17" s="46">
        <f t="shared" si="0"/>
        <v>77.332829618435966</v>
      </c>
      <c r="L17" s="46">
        <f t="shared" si="1"/>
        <v>38.622641509433961</v>
      </c>
    </row>
    <row r="18" spans="2:12" x14ac:dyDescent="0.25">
      <c r="B18" s="5"/>
      <c r="C18" s="5"/>
      <c r="D18" s="6"/>
      <c r="E18" s="6">
        <v>6413</v>
      </c>
      <c r="F18" s="6" t="s">
        <v>43</v>
      </c>
      <c r="G18" s="43">
        <v>26.47</v>
      </c>
      <c r="H18" s="43">
        <v>53</v>
      </c>
      <c r="I18" s="43">
        <v>53</v>
      </c>
      <c r="J18" s="46">
        <v>20.47</v>
      </c>
      <c r="K18" s="46">
        <f t="shared" si="0"/>
        <v>77.332829618435966</v>
      </c>
      <c r="L18" s="46">
        <f t="shared" si="1"/>
        <v>38.622641509433961</v>
      </c>
    </row>
    <row r="19" spans="2:12" ht="18.75" customHeight="1" x14ac:dyDescent="0.25">
      <c r="B19" s="5"/>
      <c r="C19" s="14">
        <v>65</v>
      </c>
      <c r="D19" s="21"/>
      <c r="E19" s="21"/>
      <c r="F19" s="21" t="s">
        <v>44</v>
      </c>
      <c r="G19" s="44">
        <f>SUM(G20)</f>
        <v>76925.08</v>
      </c>
      <c r="H19" s="44">
        <f>SUM(H20)</f>
        <v>114141</v>
      </c>
      <c r="I19" s="44">
        <v>114141</v>
      </c>
      <c r="J19" s="45">
        <f>SUM(J20)</f>
        <v>74148.240000000005</v>
      </c>
      <c r="K19" s="46">
        <f t="shared" si="0"/>
        <v>96.390201999139947</v>
      </c>
      <c r="L19" s="46">
        <f t="shared" si="1"/>
        <v>64.961968092096626</v>
      </c>
    </row>
    <row r="20" spans="2:12" x14ac:dyDescent="0.25">
      <c r="B20" s="5"/>
      <c r="C20" s="5"/>
      <c r="D20" s="6"/>
      <c r="E20" s="6">
        <v>652</v>
      </c>
      <c r="F20" s="6" t="s">
        <v>44</v>
      </c>
      <c r="G20" s="44">
        <f>SUM(G21)</f>
        <v>76925.08</v>
      </c>
      <c r="H20" s="43">
        <f>SUM(H21)</f>
        <v>114141</v>
      </c>
      <c r="I20" s="43">
        <v>114141</v>
      </c>
      <c r="J20" s="45">
        <f>SUM(J21)</f>
        <v>74148.240000000005</v>
      </c>
      <c r="K20" s="46">
        <f t="shared" si="0"/>
        <v>96.390201999139947</v>
      </c>
      <c r="L20" s="46">
        <f t="shared" si="1"/>
        <v>64.961968092096626</v>
      </c>
    </row>
    <row r="21" spans="2:12" x14ac:dyDescent="0.25">
      <c r="B21" s="5"/>
      <c r="C21" s="5"/>
      <c r="D21" s="6"/>
      <c r="E21" s="6">
        <v>6526</v>
      </c>
      <c r="F21" s="6" t="s">
        <v>45</v>
      </c>
      <c r="G21" s="43">
        <v>76925.08</v>
      </c>
      <c r="H21" s="43">
        <v>114141</v>
      </c>
      <c r="I21" s="43">
        <v>114141</v>
      </c>
      <c r="J21" s="46">
        <v>74148.240000000005</v>
      </c>
      <c r="K21" s="46">
        <f t="shared" si="0"/>
        <v>96.390201999139947</v>
      </c>
      <c r="L21" s="46">
        <f t="shared" si="1"/>
        <v>64.961968092096626</v>
      </c>
    </row>
    <row r="22" spans="2:12" ht="19.5" customHeight="1" x14ac:dyDescent="0.25">
      <c r="B22" s="5"/>
      <c r="C22" s="5">
        <v>66</v>
      </c>
      <c r="D22" s="6"/>
      <c r="E22" s="6"/>
      <c r="F22" s="21" t="s">
        <v>46</v>
      </c>
      <c r="G22" s="44">
        <f>SUM(G23)</f>
        <v>4703.03</v>
      </c>
      <c r="H22" s="44">
        <f>SUM(H23)</f>
        <v>3451</v>
      </c>
      <c r="I22" s="44">
        <f>SUM(I23)</f>
        <v>3200</v>
      </c>
      <c r="J22" s="45">
        <f>SUM(J23)</f>
        <v>3193.57</v>
      </c>
      <c r="K22" s="46">
        <f t="shared" si="0"/>
        <v>67.904521127868634</v>
      </c>
      <c r="L22" s="46">
        <f t="shared" si="1"/>
        <v>99.799062500000005</v>
      </c>
    </row>
    <row r="23" spans="2:12" x14ac:dyDescent="0.25">
      <c r="B23" s="5"/>
      <c r="C23" s="5"/>
      <c r="D23" s="6"/>
      <c r="E23" s="6">
        <v>663</v>
      </c>
      <c r="F23" s="6" t="s">
        <v>47</v>
      </c>
      <c r="G23" s="44">
        <f>SUM(G24)</f>
        <v>4703.03</v>
      </c>
      <c r="H23" s="43">
        <v>3451</v>
      </c>
      <c r="I23" s="43">
        <v>3200</v>
      </c>
      <c r="J23" s="45">
        <f>SUM(J24)</f>
        <v>3193.57</v>
      </c>
      <c r="K23" s="46">
        <f t="shared" si="0"/>
        <v>67.904521127868634</v>
      </c>
      <c r="L23" s="46">
        <f t="shared" si="1"/>
        <v>99.799062500000005</v>
      </c>
    </row>
    <row r="24" spans="2:12" x14ac:dyDescent="0.25">
      <c r="B24" s="5"/>
      <c r="C24" s="5"/>
      <c r="D24" s="6"/>
      <c r="E24" s="6">
        <v>6631</v>
      </c>
      <c r="F24" s="6" t="s">
        <v>48</v>
      </c>
      <c r="G24" s="43">
        <v>4703.03</v>
      </c>
      <c r="H24" s="43">
        <v>3451</v>
      </c>
      <c r="I24" s="43">
        <v>3200</v>
      </c>
      <c r="J24" s="46">
        <v>3193.57</v>
      </c>
      <c r="K24" s="46">
        <f t="shared" si="0"/>
        <v>67.904521127868634</v>
      </c>
      <c r="L24" s="46">
        <f t="shared" si="1"/>
        <v>99.799062500000005</v>
      </c>
    </row>
    <row r="25" spans="2:12" x14ac:dyDescent="0.25">
      <c r="B25" s="5"/>
      <c r="C25" s="5">
        <v>67</v>
      </c>
      <c r="D25" s="6"/>
      <c r="E25" s="6"/>
      <c r="F25" s="7" t="s">
        <v>49</v>
      </c>
      <c r="G25" s="44">
        <f>SUM(G26)</f>
        <v>457666.43</v>
      </c>
      <c r="H25" s="44">
        <f>SUM(H26)</f>
        <v>463037</v>
      </c>
      <c r="I25" s="44">
        <f>SUM(I26)</f>
        <v>578335.21</v>
      </c>
      <c r="J25" s="45">
        <f>SUM(J26)</f>
        <v>559037.06000000006</v>
      </c>
      <c r="K25" s="46">
        <f t="shared" si="0"/>
        <v>122.14945719309149</v>
      </c>
      <c r="L25" s="46">
        <f t="shared" si="1"/>
        <v>96.663154920137075</v>
      </c>
    </row>
    <row r="26" spans="2:12" x14ac:dyDescent="0.25">
      <c r="B26" s="5"/>
      <c r="C26" s="14"/>
      <c r="D26" s="6"/>
      <c r="E26" s="6">
        <v>671</v>
      </c>
      <c r="F26" s="7" t="s">
        <v>49</v>
      </c>
      <c r="G26" s="44">
        <f>SUM(G27+G28)</f>
        <v>457666.43</v>
      </c>
      <c r="H26" s="43">
        <f>SUM(H27+H28)</f>
        <v>463037</v>
      </c>
      <c r="I26" s="43">
        <f>SUM(I27+I28)</f>
        <v>578335.21</v>
      </c>
      <c r="J26" s="45">
        <f>SUM(J27+J28)</f>
        <v>559037.06000000006</v>
      </c>
      <c r="K26" s="46">
        <f t="shared" si="0"/>
        <v>122.14945719309149</v>
      </c>
      <c r="L26" s="46">
        <f t="shared" si="1"/>
        <v>96.663154920137075</v>
      </c>
    </row>
    <row r="27" spans="2:12" x14ac:dyDescent="0.25">
      <c r="B27" s="5"/>
      <c r="C27" s="14"/>
      <c r="D27" s="6"/>
      <c r="E27" s="6">
        <v>6711</v>
      </c>
      <c r="F27" s="7" t="s">
        <v>50</v>
      </c>
      <c r="G27" s="43">
        <v>457666.43</v>
      </c>
      <c r="H27" s="43">
        <v>458837</v>
      </c>
      <c r="I27" s="43">
        <v>574135.21</v>
      </c>
      <c r="J27" s="46">
        <v>554837.06000000006</v>
      </c>
      <c r="K27" s="46">
        <f t="shared" si="0"/>
        <v>121.23175824803232</v>
      </c>
      <c r="L27" s="46">
        <f t="shared" si="1"/>
        <v>96.638744730531343</v>
      </c>
    </row>
    <row r="28" spans="2:12" x14ac:dyDescent="0.25">
      <c r="B28" s="5"/>
      <c r="C28" s="5"/>
      <c r="D28" s="6"/>
      <c r="E28" s="6">
        <v>6712</v>
      </c>
      <c r="F28" s="7" t="s">
        <v>51</v>
      </c>
      <c r="G28" s="43">
        <v>0</v>
      </c>
      <c r="H28" s="43">
        <v>4200</v>
      </c>
      <c r="I28" s="43">
        <v>4200</v>
      </c>
      <c r="J28" s="46">
        <v>4200</v>
      </c>
      <c r="K28" s="46" t="e">
        <f t="shared" si="0"/>
        <v>#DIV/0!</v>
      </c>
      <c r="L28" s="46">
        <f t="shared" si="1"/>
        <v>100</v>
      </c>
    </row>
    <row r="29" spans="2:12" x14ac:dyDescent="0.25">
      <c r="B29" s="5"/>
      <c r="C29" s="5"/>
      <c r="D29" s="5"/>
      <c r="E29" s="5"/>
      <c r="F29" s="16"/>
      <c r="G29" s="43"/>
      <c r="H29" s="43"/>
      <c r="I29" s="2"/>
      <c r="J29" s="46"/>
      <c r="K29" s="46"/>
      <c r="L29" s="46"/>
    </row>
    <row r="30" spans="2:12" ht="15.75" customHeight="1" x14ac:dyDescent="0.25"/>
    <row r="31" spans="2:12" ht="29.25" customHeight="1" x14ac:dyDescent="0.25">
      <c r="B31" s="1"/>
      <c r="C31" s="1"/>
      <c r="D31" s="1"/>
      <c r="E31" s="1"/>
      <c r="F31" s="23"/>
      <c r="G31" s="120"/>
      <c r="H31" s="28"/>
      <c r="I31" s="1"/>
      <c r="J31" s="38"/>
      <c r="K31" s="38"/>
      <c r="L31" s="38"/>
    </row>
    <row r="32" spans="2:12" ht="26.25" customHeight="1" x14ac:dyDescent="0.25">
      <c r="B32" s="149" t="s">
        <v>6</v>
      </c>
      <c r="C32" s="150"/>
      <c r="D32" s="150"/>
      <c r="E32" s="150"/>
      <c r="F32" s="151"/>
      <c r="G32" s="42" t="s">
        <v>104</v>
      </c>
      <c r="H32" s="42" t="s">
        <v>103</v>
      </c>
      <c r="I32" s="27" t="s">
        <v>102</v>
      </c>
      <c r="J32" s="42" t="s">
        <v>105</v>
      </c>
      <c r="K32" s="42" t="s">
        <v>11</v>
      </c>
      <c r="L32" s="42" t="s">
        <v>25</v>
      </c>
    </row>
    <row r="33" spans="2:12" ht="15.75" customHeight="1" x14ac:dyDescent="0.25">
      <c r="B33" s="149">
        <v>1</v>
      </c>
      <c r="C33" s="150"/>
      <c r="D33" s="150"/>
      <c r="E33" s="150"/>
      <c r="F33" s="151"/>
      <c r="G33" s="27">
        <v>2</v>
      </c>
      <c r="H33" s="27">
        <v>3</v>
      </c>
      <c r="I33" s="27">
        <v>4</v>
      </c>
      <c r="J33" s="27">
        <v>5</v>
      </c>
      <c r="K33" s="42" t="s">
        <v>13</v>
      </c>
      <c r="L33" s="42" t="s">
        <v>14</v>
      </c>
    </row>
    <row r="34" spans="2:12" ht="15.75" customHeight="1" x14ac:dyDescent="0.25">
      <c r="B34" s="55"/>
      <c r="C34" s="55"/>
      <c r="D34" s="55"/>
      <c r="E34" s="55"/>
      <c r="F34" s="55" t="s">
        <v>7</v>
      </c>
      <c r="G34" s="65">
        <f>SUM(G35+G72)</f>
        <v>620457.4</v>
      </c>
      <c r="H34" s="65">
        <f>SUM(H36+H44+H69+H72)</f>
        <v>676072</v>
      </c>
      <c r="I34" s="65">
        <f>SUM(I36+I44+I69+I72)</f>
        <v>810876.5</v>
      </c>
      <c r="J34" s="66">
        <f>SUM(J35+J72)</f>
        <v>730323.99000000011</v>
      </c>
      <c r="K34" s="68">
        <f>J34/G34*100</f>
        <v>117.70735428411363</v>
      </c>
      <c r="L34" s="68">
        <f>J34/I34*100</f>
        <v>90.065995253284584</v>
      </c>
    </row>
    <row r="35" spans="2:12" ht="15.75" customHeight="1" x14ac:dyDescent="0.25">
      <c r="B35" s="54">
        <v>3</v>
      </c>
      <c r="C35" s="54"/>
      <c r="D35" s="54"/>
      <c r="E35" s="54"/>
      <c r="F35" s="54" t="s">
        <v>3</v>
      </c>
      <c r="G35" s="60">
        <f>SUM(G36+G44+G69)</f>
        <v>611337.09</v>
      </c>
      <c r="H35" s="60">
        <f>SUM(H36+H44+H69)</f>
        <v>661843</v>
      </c>
      <c r="I35" s="60">
        <f>SUM(I36+I44+I69)</f>
        <v>798447.5</v>
      </c>
      <c r="J35" s="61">
        <f>SUM(J36+J44+J69)</f>
        <v>725947.74000000011</v>
      </c>
      <c r="K35" s="69">
        <f t="shared" ref="K35:K77" si="2">J35/G35*100</f>
        <v>118.74753746742246</v>
      </c>
      <c r="L35" s="69">
        <f t="shared" ref="L35:L37" si="3">J35/I35*100</f>
        <v>90.919908948302819</v>
      </c>
    </row>
    <row r="36" spans="2:12" ht="15.75" customHeight="1" x14ac:dyDescent="0.25">
      <c r="B36" s="49"/>
      <c r="C36" s="50">
        <v>31</v>
      </c>
      <c r="D36" s="50"/>
      <c r="E36" s="50"/>
      <c r="F36" s="49" t="s">
        <v>4</v>
      </c>
      <c r="G36" s="51">
        <f>SUM(G37+G41+G42)</f>
        <v>473887.60000000003</v>
      </c>
      <c r="H36" s="52">
        <f>SUM(H37:H43)</f>
        <v>477737</v>
      </c>
      <c r="I36" s="52">
        <f>SUM(I37:I43)</f>
        <v>599583.21</v>
      </c>
      <c r="J36" s="53">
        <f>SUM(J37+J41+J42)</f>
        <v>580648.07000000007</v>
      </c>
      <c r="K36" s="70">
        <f t="shared" si="2"/>
        <v>122.52864814356823</v>
      </c>
      <c r="L36" s="70">
        <f t="shared" si="3"/>
        <v>96.841949593618565</v>
      </c>
    </row>
    <row r="37" spans="2:12" ht="15.75" customHeight="1" x14ac:dyDescent="0.25">
      <c r="B37" s="5"/>
      <c r="C37" s="5"/>
      <c r="D37" s="5">
        <v>311</v>
      </c>
      <c r="E37" s="5"/>
      <c r="F37" s="5" t="s">
        <v>17</v>
      </c>
      <c r="G37" s="44">
        <f>SUM(G38:G40)</f>
        <v>367835.37</v>
      </c>
      <c r="H37" s="43">
        <v>368100</v>
      </c>
      <c r="I37" s="43">
        <v>459900.21</v>
      </c>
      <c r="J37" s="45">
        <f>SUM(J38+J40)</f>
        <v>449458.96</v>
      </c>
      <c r="K37" s="71">
        <f t="shared" si="2"/>
        <v>122.19025049168057</v>
      </c>
      <c r="L37" s="71">
        <f t="shared" si="3"/>
        <v>97.729670530048253</v>
      </c>
    </row>
    <row r="38" spans="2:12" ht="15.75" customHeight="1" x14ac:dyDescent="0.25">
      <c r="B38" s="5"/>
      <c r="C38" s="5"/>
      <c r="D38" s="5"/>
      <c r="E38" s="5">
        <v>3111</v>
      </c>
      <c r="F38" s="5" t="s">
        <v>18</v>
      </c>
      <c r="G38" s="43">
        <v>358845.51</v>
      </c>
      <c r="H38" s="43"/>
      <c r="I38" s="43"/>
      <c r="J38" s="46">
        <v>436379.4</v>
      </c>
      <c r="K38" s="71">
        <f t="shared" si="2"/>
        <v>121.60648185343047</v>
      </c>
      <c r="L38" s="46"/>
    </row>
    <row r="39" spans="2:12" ht="15.75" customHeight="1" x14ac:dyDescent="0.25">
      <c r="B39" s="5"/>
      <c r="C39" s="5"/>
      <c r="D39" s="5"/>
      <c r="E39" s="5">
        <v>3112</v>
      </c>
      <c r="F39" s="5" t="s">
        <v>100</v>
      </c>
      <c r="G39" s="43">
        <v>0</v>
      </c>
      <c r="H39" s="43"/>
      <c r="I39" s="43"/>
      <c r="J39" s="46"/>
      <c r="K39" s="71" t="e">
        <f t="shared" ref="K39" si="4">J39/G39*100</f>
        <v>#DIV/0!</v>
      </c>
      <c r="L39" s="46"/>
    </row>
    <row r="40" spans="2:12" x14ac:dyDescent="0.25">
      <c r="B40" s="5"/>
      <c r="C40" s="5"/>
      <c r="D40" s="5"/>
      <c r="E40" s="5">
        <v>3113</v>
      </c>
      <c r="F40" s="5" t="s">
        <v>52</v>
      </c>
      <c r="G40" s="43">
        <v>8989.86</v>
      </c>
      <c r="H40" s="43"/>
      <c r="I40" s="43"/>
      <c r="J40" s="46">
        <v>13079.56</v>
      </c>
      <c r="K40" s="71">
        <f t="shared" si="2"/>
        <v>145.49236584329455</v>
      </c>
      <c r="L40" s="46"/>
    </row>
    <row r="41" spans="2:12" ht="12.75" customHeight="1" x14ac:dyDescent="0.25">
      <c r="B41" s="5"/>
      <c r="C41" s="5"/>
      <c r="D41" s="5">
        <v>312</v>
      </c>
      <c r="E41" s="5"/>
      <c r="F41" s="5" t="s">
        <v>53</v>
      </c>
      <c r="G41" s="44">
        <v>45349.27</v>
      </c>
      <c r="H41" s="43">
        <v>48900</v>
      </c>
      <c r="I41" s="43">
        <v>63800</v>
      </c>
      <c r="J41" s="46">
        <v>57010.32</v>
      </c>
      <c r="K41" s="71">
        <f t="shared" si="2"/>
        <v>125.71386485383339</v>
      </c>
      <c r="L41" s="46"/>
    </row>
    <row r="42" spans="2:12" x14ac:dyDescent="0.25">
      <c r="B42" s="5"/>
      <c r="C42" s="5"/>
      <c r="D42" s="5">
        <v>313</v>
      </c>
      <c r="E42" s="5"/>
      <c r="F42" s="5" t="s">
        <v>54</v>
      </c>
      <c r="G42" s="44">
        <f>SUM(G43)</f>
        <v>60702.96</v>
      </c>
      <c r="H42" s="43">
        <v>60737</v>
      </c>
      <c r="I42" s="43">
        <v>75883</v>
      </c>
      <c r="J42" s="45">
        <f>SUM(J43)</f>
        <v>74178.789999999994</v>
      </c>
      <c r="K42" s="71">
        <f t="shared" si="2"/>
        <v>122.19962585020565</v>
      </c>
      <c r="L42" s="46"/>
    </row>
    <row r="43" spans="2:12" x14ac:dyDescent="0.25">
      <c r="B43" s="5"/>
      <c r="C43" s="5"/>
      <c r="D43" s="5"/>
      <c r="E43" s="5">
        <v>3132</v>
      </c>
      <c r="F43" s="5" t="s">
        <v>55</v>
      </c>
      <c r="G43" s="43">
        <v>60702.96</v>
      </c>
      <c r="H43" s="43"/>
      <c r="I43" s="43"/>
      <c r="J43" s="46">
        <v>74178.789999999994</v>
      </c>
      <c r="K43" s="71">
        <f t="shared" si="2"/>
        <v>122.19962585020565</v>
      </c>
      <c r="L43" s="46"/>
    </row>
    <row r="44" spans="2:12" x14ac:dyDescent="0.25">
      <c r="B44" s="47"/>
      <c r="C44" s="47">
        <v>32</v>
      </c>
      <c r="D44" s="48"/>
      <c r="E44" s="48"/>
      <c r="F44" s="56" t="s">
        <v>9</v>
      </c>
      <c r="G44" s="58">
        <f>SUM(G45+G49+G56+G65)</f>
        <v>136869.88999999998</v>
      </c>
      <c r="H44" s="58">
        <f>SUM(H45+H49+H56+H65)</f>
        <v>183442</v>
      </c>
      <c r="I44" s="58">
        <f>SUM(I45+I49+I56+I65)</f>
        <v>198200.28999999998</v>
      </c>
      <c r="J44" s="59">
        <f>SUM(J45+J49+J56+J65)</f>
        <v>144672.02999999997</v>
      </c>
      <c r="K44" s="70">
        <f t="shared" si="2"/>
        <v>105.70040642247902</v>
      </c>
      <c r="L44" s="70">
        <f>J44/I44*100</f>
        <v>72.992844763244278</v>
      </c>
    </row>
    <row r="45" spans="2:12" x14ac:dyDescent="0.25">
      <c r="B45" s="5"/>
      <c r="C45" s="5"/>
      <c r="D45" s="14">
        <v>321</v>
      </c>
      <c r="E45" s="5"/>
      <c r="F45" s="5" t="s">
        <v>19</v>
      </c>
      <c r="G45" s="44">
        <f>SUM(G46:G48)</f>
        <v>10374.14</v>
      </c>
      <c r="H45" s="43">
        <v>14266</v>
      </c>
      <c r="I45" s="43">
        <v>18654</v>
      </c>
      <c r="J45" s="45">
        <f>SUM(J46:J48)</f>
        <v>12429.94</v>
      </c>
      <c r="K45" s="71">
        <f t="shared" si="2"/>
        <v>119.81658238658821</v>
      </c>
      <c r="L45" s="71">
        <f>J45/I45*100</f>
        <v>66.634180336657025</v>
      </c>
    </row>
    <row r="46" spans="2:12" x14ac:dyDescent="0.25">
      <c r="B46" s="5"/>
      <c r="C46" s="14"/>
      <c r="D46" s="5"/>
      <c r="E46" s="5">
        <v>3211</v>
      </c>
      <c r="F46" s="16" t="s">
        <v>20</v>
      </c>
      <c r="G46" s="43">
        <v>555.91999999999996</v>
      </c>
      <c r="H46" s="43"/>
      <c r="I46" s="43"/>
      <c r="J46" s="46">
        <v>643.78</v>
      </c>
      <c r="K46" s="71">
        <f t="shared" si="2"/>
        <v>115.80443229241617</v>
      </c>
      <c r="L46" s="46"/>
    </row>
    <row r="47" spans="2:12" x14ac:dyDescent="0.25">
      <c r="B47" s="5"/>
      <c r="C47" s="14"/>
      <c r="D47" s="6"/>
      <c r="E47" s="6">
        <v>3212</v>
      </c>
      <c r="F47" s="6" t="s">
        <v>56</v>
      </c>
      <c r="G47" s="43">
        <v>8618.2199999999993</v>
      </c>
      <c r="H47" s="43"/>
      <c r="I47" s="43"/>
      <c r="J47" s="46">
        <v>11756.16</v>
      </c>
      <c r="K47" s="71">
        <f t="shared" si="2"/>
        <v>136.41053489003531</v>
      </c>
      <c r="L47" s="46"/>
    </row>
    <row r="48" spans="2:12" x14ac:dyDescent="0.25">
      <c r="B48" s="5"/>
      <c r="C48" s="5"/>
      <c r="D48" s="6"/>
      <c r="E48" s="6">
        <v>3213</v>
      </c>
      <c r="F48" s="6" t="s">
        <v>57</v>
      </c>
      <c r="G48" s="43">
        <v>1200</v>
      </c>
      <c r="H48" s="43"/>
      <c r="I48" s="43"/>
      <c r="J48" s="46">
        <v>30</v>
      </c>
      <c r="K48" s="71">
        <f t="shared" si="2"/>
        <v>2.5</v>
      </c>
      <c r="L48" s="46"/>
    </row>
    <row r="49" spans="2:12" x14ac:dyDescent="0.25">
      <c r="B49" s="5"/>
      <c r="C49" s="5"/>
      <c r="D49" s="21">
        <v>322</v>
      </c>
      <c r="E49" s="6"/>
      <c r="F49" s="6" t="s">
        <v>58</v>
      </c>
      <c r="G49" s="44">
        <f>SUM(G50:G55)</f>
        <v>77302.429999999993</v>
      </c>
      <c r="H49" s="43">
        <v>98576</v>
      </c>
      <c r="I49" s="43">
        <v>97444.29</v>
      </c>
      <c r="J49" s="45">
        <f>SUM(J50:J55)</f>
        <v>72998.089999999982</v>
      </c>
      <c r="K49" s="71">
        <f t="shared" si="2"/>
        <v>94.431817990715146</v>
      </c>
      <c r="L49" s="71">
        <f>J49/I49*100</f>
        <v>74.912639827331077</v>
      </c>
    </row>
    <row r="50" spans="2:12" x14ac:dyDescent="0.25">
      <c r="B50" s="5"/>
      <c r="C50" s="5"/>
      <c r="D50" s="6"/>
      <c r="E50" s="6">
        <v>3221</v>
      </c>
      <c r="F50" s="6" t="s">
        <v>59</v>
      </c>
      <c r="G50" s="43">
        <v>14004.95</v>
      </c>
      <c r="H50" s="43"/>
      <c r="I50" s="43"/>
      <c r="J50" s="46">
        <v>11085.83</v>
      </c>
      <c r="K50" s="71">
        <f t="shared" si="2"/>
        <v>79.156512518787991</v>
      </c>
      <c r="L50" s="46"/>
    </row>
    <row r="51" spans="2:12" x14ac:dyDescent="0.25">
      <c r="B51" s="5"/>
      <c r="C51" s="5"/>
      <c r="D51" s="6"/>
      <c r="E51" s="6">
        <v>3222</v>
      </c>
      <c r="F51" s="6" t="s">
        <v>60</v>
      </c>
      <c r="G51" s="43">
        <v>39286.97</v>
      </c>
      <c r="H51" s="43"/>
      <c r="I51" s="43"/>
      <c r="J51" s="46">
        <v>39136.06</v>
      </c>
      <c r="K51" s="71">
        <f t="shared" si="2"/>
        <v>99.615877732489921</v>
      </c>
      <c r="L51" s="46"/>
    </row>
    <row r="52" spans="2:12" x14ac:dyDescent="0.25">
      <c r="B52" s="5"/>
      <c r="C52" s="5"/>
      <c r="D52" s="6"/>
      <c r="E52" s="6">
        <v>3223</v>
      </c>
      <c r="F52" s="6" t="s">
        <v>61</v>
      </c>
      <c r="G52" s="43">
        <v>16809.63</v>
      </c>
      <c r="H52" s="43"/>
      <c r="I52" s="43"/>
      <c r="J52" s="46">
        <v>17869.099999999999</v>
      </c>
      <c r="K52" s="71">
        <f t="shared" si="2"/>
        <v>106.30275621771565</v>
      </c>
      <c r="L52" s="46"/>
    </row>
    <row r="53" spans="2:12" x14ac:dyDescent="0.25">
      <c r="B53" s="5"/>
      <c r="C53" s="5"/>
      <c r="D53" s="6"/>
      <c r="E53" s="6">
        <v>3224</v>
      </c>
      <c r="F53" s="6" t="s">
        <v>62</v>
      </c>
      <c r="G53" s="43">
        <v>2495.4299999999998</v>
      </c>
      <c r="H53" s="43"/>
      <c r="I53" s="43"/>
      <c r="J53" s="46">
        <v>2210.67</v>
      </c>
      <c r="K53" s="71">
        <f t="shared" si="2"/>
        <v>88.588740217116907</v>
      </c>
      <c r="L53" s="46"/>
    </row>
    <row r="54" spans="2:12" x14ac:dyDescent="0.25">
      <c r="B54" s="5"/>
      <c r="C54" s="5"/>
      <c r="D54" s="6"/>
      <c r="E54" s="6">
        <v>3225</v>
      </c>
      <c r="F54" s="6" t="s">
        <v>63</v>
      </c>
      <c r="G54" s="43">
        <v>3318.17</v>
      </c>
      <c r="H54" s="43"/>
      <c r="I54" s="43"/>
      <c r="J54" s="46">
        <v>809.04</v>
      </c>
      <c r="K54" s="71">
        <f t="shared" si="2"/>
        <v>24.382114237667146</v>
      </c>
      <c r="L54" s="46"/>
    </row>
    <row r="55" spans="2:12" x14ac:dyDescent="0.25">
      <c r="B55" s="5"/>
      <c r="C55" s="5"/>
      <c r="D55" s="6"/>
      <c r="E55" s="6">
        <v>3227</v>
      </c>
      <c r="F55" s="6" t="s">
        <v>64</v>
      </c>
      <c r="G55" s="43">
        <v>1387.28</v>
      </c>
      <c r="H55" s="43"/>
      <c r="I55" s="43"/>
      <c r="J55" s="46">
        <v>1887.39</v>
      </c>
      <c r="K55" s="71">
        <f t="shared" si="2"/>
        <v>136.04967994925323</v>
      </c>
      <c r="L55" s="46"/>
    </row>
    <row r="56" spans="2:12" x14ac:dyDescent="0.25">
      <c r="B56" s="5"/>
      <c r="C56" s="5"/>
      <c r="D56" s="21">
        <v>323</v>
      </c>
      <c r="E56" s="6"/>
      <c r="F56" s="6" t="s">
        <v>65</v>
      </c>
      <c r="G56" s="44">
        <f>SUM(G57:G64)</f>
        <v>37021.07</v>
      </c>
      <c r="H56" s="43">
        <v>56274</v>
      </c>
      <c r="I56" s="43">
        <v>67667</v>
      </c>
      <c r="J56" s="45">
        <f>SUM(J57:J64)</f>
        <v>48427.31</v>
      </c>
      <c r="K56" s="71">
        <f t="shared" si="2"/>
        <v>130.81013055538372</v>
      </c>
      <c r="L56" s="71">
        <f>J56/I56*100</f>
        <v>71.56710065467658</v>
      </c>
    </row>
    <row r="57" spans="2:12" x14ac:dyDescent="0.25">
      <c r="B57" s="5"/>
      <c r="C57" s="5"/>
      <c r="D57" s="6"/>
      <c r="E57" s="6">
        <v>3231</v>
      </c>
      <c r="F57" s="6" t="s">
        <v>66</v>
      </c>
      <c r="G57" s="43">
        <v>2522.3000000000002</v>
      </c>
      <c r="H57" s="43"/>
      <c r="I57" s="43"/>
      <c r="J57" s="46">
        <v>4535.3100000000004</v>
      </c>
      <c r="K57" s="71">
        <f t="shared" si="2"/>
        <v>179.8085081076795</v>
      </c>
      <c r="L57" s="46"/>
    </row>
    <row r="58" spans="2:12" x14ac:dyDescent="0.25">
      <c r="B58" s="5"/>
      <c r="C58" s="5"/>
      <c r="D58" s="6"/>
      <c r="E58" s="6">
        <v>3232</v>
      </c>
      <c r="F58" s="6" t="s">
        <v>67</v>
      </c>
      <c r="G58" s="43">
        <v>3349.15</v>
      </c>
      <c r="H58" s="43"/>
      <c r="I58" s="43"/>
      <c r="J58" s="46">
        <v>2813.36</v>
      </c>
      <c r="K58" s="71">
        <f t="shared" si="2"/>
        <v>84.002209515847298</v>
      </c>
      <c r="L58" s="46"/>
    </row>
    <row r="59" spans="2:12" x14ac:dyDescent="0.25">
      <c r="B59" s="5"/>
      <c r="C59" s="5"/>
      <c r="D59" s="6"/>
      <c r="E59" s="6">
        <v>3234</v>
      </c>
      <c r="F59" s="6" t="s">
        <v>68</v>
      </c>
      <c r="G59" s="43">
        <v>10911.74</v>
      </c>
      <c r="H59" s="43"/>
      <c r="I59" s="43"/>
      <c r="J59" s="46">
        <v>10716.33</v>
      </c>
      <c r="K59" s="71">
        <f t="shared" si="2"/>
        <v>98.209176538297285</v>
      </c>
      <c r="L59" s="46"/>
    </row>
    <row r="60" spans="2:12" x14ac:dyDescent="0.25">
      <c r="B60" s="5"/>
      <c r="C60" s="5"/>
      <c r="D60" s="6"/>
      <c r="E60" s="6">
        <v>3235</v>
      </c>
      <c r="F60" s="6" t="s">
        <v>69</v>
      </c>
      <c r="G60" s="43">
        <v>241.56</v>
      </c>
      <c r="H60" s="43"/>
      <c r="I60" s="43"/>
      <c r="J60" s="46">
        <v>241.56</v>
      </c>
      <c r="K60" s="71">
        <f t="shared" si="2"/>
        <v>100</v>
      </c>
      <c r="L60" s="46"/>
    </row>
    <row r="61" spans="2:12" x14ac:dyDescent="0.25">
      <c r="B61" s="5"/>
      <c r="C61" s="5"/>
      <c r="D61" s="6"/>
      <c r="E61" s="6">
        <v>3236</v>
      </c>
      <c r="F61" s="6" t="s">
        <v>70</v>
      </c>
      <c r="G61" s="43">
        <v>908.35</v>
      </c>
      <c r="H61" s="43"/>
      <c r="I61" s="43"/>
      <c r="J61" s="46">
        <v>894.83</v>
      </c>
      <c r="K61" s="71">
        <f t="shared" si="2"/>
        <v>98.511586943358836</v>
      </c>
      <c r="L61" s="46"/>
    </row>
    <row r="62" spans="2:12" x14ac:dyDescent="0.25">
      <c r="B62" s="5"/>
      <c r="C62" s="5"/>
      <c r="D62" s="6"/>
      <c r="E62" s="6">
        <v>3237</v>
      </c>
      <c r="F62" s="6" t="s">
        <v>71</v>
      </c>
      <c r="G62" s="43">
        <v>15508.53</v>
      </c>
      <c r="H62" s="43"/>
      <c r="I62" s="43"/>
      <c r="J62" s="46">
        <v>23269.39</v>
      </c>
      <c r="K62" s="71">
        <f t="shared" si="2"/>
        <v>150.04252498463748</v>
      </c>
      <c r="L62" s="46"/>
    </row>
    <row r="63" spans="2:12" x14ac:dyDescent="0.25">
      <c r="B63" s="5"/>
      <c r="C63" s="5"/>
      <c r="D63" s="6"/>
      <c r="E63" s="6">
        <v>3238</v>
      </c>
      <c r="F63" s="6" t="s">
        <v>72</v>
      </c>
      <c r="G63" s="43">
        <v>1445.2</v>
      </c>
      <c r="H63" s="43"/>
      <c r="I63" s="43"/>
      <c r="J63" s="46">
        <v>1697.76</v>
      </c>
      <c r="K63" s="71">
        <f t="shared" si="2"/>
        <v>117.47578189869914</v>
      </c>
      <c r="L63" s="46"/>
    </row>
    <row r="64" spans="2:12" x14ac:dyDescent="0.25">
      <c r="B64" s="5"/>
      <c r="C64" s="5"/>
      <c r="D64" s="6"/>
      <c r="E64" s="6">
        <v>3239</v>
      </c>
      <c r="F64" s="6" t="s">
        <v>73</v>
      </c>
      <c r="G64" s="43">
        <v>2134.2399999999998</v>
      </c>
      <c r="H64" s="43"/>
      <c r="I64" s="43"/>
      <c r="J64" s="46">
        <v>4258.7700000000004</v>
      </c>
      <c r="K64" s="71">
        <f t="shared" si="2"/>
        <v>199.54503710922862</v>
      </c>
      <c r="L64" s="46"/>
    </row>
    <row r="65" spans="2:12" x14ac:dyDescent="0.25">
      <c r="B65" s="5"/>
      <c r="C65" s="5"/>
      <c r="D65" s="21">
        <v>329</v>
      </c>
      <c r="E65" s="6"/>
      <c r="F65" s="6" t="s">
        <v>74</v>
      </c>
      <c r="G65" s="44">
        <f>SUM(G66:G68)</f>
        <v>12172.25</v>
      </c>
      <c r="H65" s="43">
        <v>14326</v>
      </c>
      <c r="I65" s="43">
        <v>14435</v>
      </c>
      <c r="J65" s="45">
        <f>SUM(J66:J68)</f>
        <v>10816.69</v>
      </c>
      <c r="K65" s="71">
        <f t="shared" si="2"/>
        <v>88.863521534638224</v>
      </c>
      <c r="L65" s="71">
        <f>J65/I65*100</f>
        <v>74.933772081745758</v>
      </c>
    </row>
    <row r="66" spans="2:12" x14ac:dyDescent="0.25">
      <c r="B66" s="5"/>
      <c r="C66" s="5"/>
      <c r="D66" s="21"/>
      <c r="E66" s="6">
        <v>3291</v>
      </c>
      <c r="F66" s="6" t="s">
        <v>75</v>
      </c>
      <c r="G66" s="43">
        <v>7705.46</v>
      </c>
      <c r="H66" s="43"/>
      <c r="I66" s="43"/>
      <c r="J66" s="46">
        <v>5996.56</v>
      </c>
      <c r="K66" s="71">
        <f t="shared" si="2"/>
        <v>77.822219568980969</v>
      </c>
      <c r="L66" s="46"/>
    </row>
    <row r="67" spans="2:12" x14ac:dyDescent="0.25">
      <c r="B67" s="5"/>
      <c r="C67" s="5"/>
      <c r="D67" s="21"/>
      <c r="E67" s="6">
        <v>3292</v>
      </c>
      <c r="F67" s="6" t="s">
        <v>76</v>
      </c>
      <c r="G67" s="43">
        <v>2753.61</v>
      </c>
      <c r="H67" s="43"/>
      <c r="I67" s="43"/>
      <c r="J67" s="46">
        <v>2832.13</v>
      </c>
      <c r="K67" s="71">
        <f t="shared" si="2"/>
        <v>102.85152944679893</v>
      </c>
      <c r="L67" s="46"/>
    </row>
    <row r="68" spans="2:12" x14ac:dyDescent="0.25">
      <c r="B68" s="5"/>
      <c r="C68" s="5"/>
      <c r="D68" s="6"/>
      <c r="E68" s="6">
        <v>3295</v>
      </c>
      <c r="F68" s="6" t="s">
        <v>77</v>
      </c>
      <c r="G68" s="43">
        <v>1713.18</v>
      </c>
      <c r="H68" s="43"/>
      <c r="I68" s="43"/>
      <c r="J68" s="46">
        <v>1988</v>
      </c>
      <c r="K68" s="71">
        <f t="shared" si="2"/>
        <v>116.04151344283729</v>
      </c>
      <c r="L68" s="46"/>
    </row>
    <row r="69" spans="2:12" x14ac:dyDescent="0.25">
      <c r="B69" s="47"/>
      <c r="C69" s="47">
        <v>34</v>
      </c>
      <c r="D69" s="48"/>
      <c r="E69" s="48"/>
      <c r="F69" s="57" t="s">
        <v>78</v>
      </c>
      <c r="G69" s="51">
        <f>SUM(G70)</f>
        <v>579.6</v>
      </c>
      <c r="H69" s="51">
        <v>664</v>
      </c>
      <c r="I69" s="51">
        <v>664</v>
      </c>
      <c r="J69" s="53">
        <f>SUM(J70)</f>
        <v>627.64</v>
      </c>
      <c r="K69" s="70">
        <f t="shared" si="2"/>
        <v>108.28847481021393</v>
      </c>
      <c r="L69" s="70">
        <f>J69/I69*100</f>
        <v>94.524096385542165</v>
      </c>
    </row>
    <row r="70" spans="2:12" x14ac:dyDescent="0.25">
      <c r="B70" s="5"/>
      <c r="C70" s="5"/>
      <c r="D70" s="6">
        <v>343</v>
      </c>
      <c r="E70" s="6"/>
      <c r="F70" s="6" t="s">
        <v>79</v>
      </c>
      <c r="G70" s="44">
        <f>SUM(G71)</f>
        <v>579.6</v>
      </c>
      <c r="H70" s="43">
        <v>664</v>
      </c>
      <c r="I70" s="43">
        <v>664</v>
      </c>
      <c r="J70" s="45">
        <f>SUM(J71)</f>
        <v>627.64</v>
      </c>
      <c r="K70" s="71">
        <f t="shared" si="2"/>
        <v>108.28847481021393</v>
      </c>
      <c r="L70" s="71">
        <f>J70/I70*100</f>
        <v>94.524096385542165</v>
      </c>
    </row>
    <row r="71" spans="2:12" x14ac:dyDescent="0.25">
      <c r="B71" s="5"/>
      <c r="C71" s="5"/>
      <c r="D71" s="6"/>
      <c r="E71" s="6">
        <v>3431</v>
      </c>
      <c r="F71" s="6" t="s">
        <v>80</v>
      </c>
      <c r="G71" s="43">
        <v>579.6</v>
      </c>
      <c r="H71" s="43"/>
      <c r="I71" s="43"/>
      <c r="J71" s="46">
        <v>627.64</v>
      </c>
      <c r="K71" s="71">
        <f t="shared" si="2"/>
        <v>108.28847481021393</v>
      </c>
      <c r="L71" s="46"/>
    </row>
    <row r="72" spans="2:12" x14ac:dyDescent="0.25">
      <c r="B72" s="63">
        <v>4</v>
      </c>
      <c r="C72" s="63"/>
      <c r="D72" s="63"/>
      <c r="E72" s="63"/>
      <c r="F72" s="64" t="s">
        <v>5</v>
      </c>
      <c r="G72" s="60">
        <f>SUM(G73)</f>
        <v>9120.31</v>
      </c>
      <c r="H72" s="60">
        <f>SUM(H73)</f>
        <v>14229</v>
      </c>
      <c r="I72" s="60">
        <f>SUM(I73)</f>
        <v>12429</v>
      </c>
      <c r="J72" s="61">
        <f>SUM(J73)</f>
        <v>4376.25</v>
      </c>
      <c r="K72" s="69">
        <f t="shared" si="2"/>
        <v>47.983566348073694</v>
      </c>
      <c r="L72" s="69">
        <f>J72/I72*100</f>
        <v>35.209992758870385</v>
      </c>
    </row>
    <row r="73" spans="2:12" x14ac:dyDescent="0.25">
      <c r="B73" s="50"/>
      <c r="C73" s="50">
        <v>42</v>
      </c>
      <c r="D73" s="50"/>
      <c r="E73" s="50"/>
      <c r="F73" s="62" t="s">
        <v>81</v>
      </c>
      <c r="G73" s="51">
        <f>SUM(G74+G81)</f>
        <v>9120.31</v>
      </c>
      <c r="H73" s="52">
        <f>SUM(H74)</f>
        <v>14229</v>
      </c>
      <c r="I73" s="52">
        <f>SUM(I74)</f>
        <v>12429</v>
      </c>
      <c r="J73" s="53">
        <f>SUM(J74+J81)</f>
        <v>4376.25</v>
      </c>
      <c r="K73" s="70">
        <f t="shared" si="2"/>
        <v>47.983566348073694</v>
      </c>
      <c r="L73" s="70">
        <f t="shared" ref="L73:L74" si="5">J73/I73*100</f>
        <v>35.209992758870385</v>
      </c>
    </row>
    <row r="74" spans="2:12" x14ac:dyDescent="0.25">
      <c r="B74" s="7"/>
      <c r="C74" s="7"/>
      <c r="D74" s="5">
        <v>422</v>
      </c>
      <c r="E74" s="5"/>
      <c r="F74" s="5" t="s">
        <v>82</v>
      </c>
      <c r="G74" s="44">
        <f>SUM(G75:G79)</f>
        <v>8120.3099999999995</v>
      </c>
      <c r="H74" s="43">
        <v>14229</v>
      </c>
      <c r="I74" s="43">
        <v>12429</v>
      </c>
      <c r="J74" s="45">
        <f>SUM(J75:J79)</f>
        <v>4376.25</v>
      </c>
      <c r="K74" s="71">
        <f t="shared" si="2"/>
        <v>53.892646955596526</v>
      </c>
      <c r="L74" s="71">
        <f t="shared" si="5"/>
        <v>35.209992758870385</v>
      </c>
    </row>
    <row r="75" spans="2:12" x14ac:dyDescent="0.25">
      <c r="B75" s="7"/>
      <c r="C75" s="7"/>
      <c r="D75" s="5"/>
      <c r="E75" s="5">
        <v>4221</v>
      </c>
      <c r="F75" s="5" t="s">
        <v>83</v>
      </c>
      <c r="G75" s="43">
        <v>1158.75</v>
      </c>
      <c r="H75" s="43"/>
      <c r="I75" s="43"/>
      <c r="J75" s="46">
        <v>0</v>
      </c>
      <c r="K75" s="72">
        <v>0</v>
      </c>
      <c r="L75" s="72">
        <v>0</v>
      </c>
    </row>
    <row r="76" spans="2:12" x14ac:dyDescent="0.25">
      <c r="B76" s="7"/>
      <c r="C76" s="7"/>
      <c r="D76" s="5"/>
      <c r="E76" s="5">
        <v>4222</v>
      </c>
      <c r="F76" s="5" t="s">
        <v>97</v>
      </c>
      <c r="G76" s="43">
        <v>643.5</v>
      </c>
      <c r="H76" s="43"/>
      <c r="I76" s="43"/>
      <c r="J76" s="46">
        <v>4376.25</v>
      </c>
      <c r="K76" s="71"/>
      <c r="L76" s="71"/>
    </row>
    <row r="77" spans="2:12" x14ac:dyDescent="0.25">
      <c r="B77" s="7"/>
      <c r="C77" s="7"/>
      <c r="D77" s="5"/>
      <c r="E77" s="5">
        <v>4223</v>
      </c>
      <c r="F77" s="5" t="s">
        <v>84</v>
      </c>
      <c r="G77" s="43">
        <v>0</v>
      </c>
      <c r="H77" s="43"/>
      <c r="I77" s="43"/>
      <c r="J77" s="46"/>
      <c r="K77" s="71" t="e">
        <f t="shared" si="2"/>
        <v>#DIV/0!</v>
      </c>
      <c r="L77" s="71"/>
    </row>
    <row r="78" spans="2:12" x14ac:dyDescent="0.25">
      <c r="B78" s="7"/>
      <c r="C78" s="7"/>
      <c r="D78" s="5"/>
      <c r="E78" s="5">
        <v>4225</v>
      </c>
      <c r="F78" s="5" t="s">
        <v>84</v>
      </c>
      <c r="G78" s="43">
        <v>3229.25</v>
      </c>
      <c r="H78" s="43"/>
      <c r="I78" s="43"/>
      <c r="J78" s="46">
        <v>0</v>
      </c>
      <c r="K78" s="71"/>
      <c r="L78" s="71"/>
    </row>
    <row r="79" spans="2:12" x14ac:dyDescent="0.25">
      <c r="B79" s="7"/>
      <c r="C79" s="7" t="s">
        <v>10</v>
      </c>
      <c r="D79" s="5"/>
      <c r="E79" s="5">
        <v>4227</v>
      </c>
      <c r="F79" s="5" t="s">
        <v>85</v>
      </c>
      <c r="G79" s="43">
        <v>3088.81</v>
      </c>
      <c r="H79" s="43"/>
      <c r="I79" s="43"/>
      <c r="J79" s="46">
        <v>0</v>
      </c>
      <c r="K79" s="71">
        <v>0</v>
      </c>
      <c r="L79" s="71">
        <v>0</v>
      </c>
    </row>
    <row r="80" spans="2:12" x14ac:dyDescent="0.25">
      <c r="B80" s="78"/>
      <c r="C80" s="78"/>
      <c r="D80" s="80">
        <v>426</v>
      </c>
      <c r="E80" s="78"/>
      <c r="F80" s="78" t="s">
        <v>99</v>
      </c>
      <c r="G80" s="44">
        <f>SUM(G81:G85)</f>
        <v>1000</v>
      </c>
      <c r="H80" s="71"/>
      <c r="I80" s="78"/>
      <c r="J80" s="79">
        <v>0</v>
      </c>
      <c r="K80" s="71"/>
      <c r="L80" s="71"/>
    </row>
    <row r="81" spans="2:12" x14ac:dyDescent="0.25">
      <c r="B81" s="77"/>
      <c r="C81" s="77"/>
      <c r="D81" s="77"/>
      <c r="E81" s="77">
        <v>4262</v>
      </c>
      <c r="F81" s="77" t="s">
        <v>98</v>
      </c>
      <c r="G81" s="46">
        <v>1000</v>
      </c>
      <c r="H81" s="46"/>
      <c r="I81" s="77"/>
      <c r="J81" s="46">
        <v>0</v>
      </c>
      <c r="K81" s="71"/>
      <c r="L81" s="46"/>
    </row>
  </sheetData>
  <mergeCells count="7">
    <mergeCell ref="B8:F8"/>
    <mergeCell ref="B9:F9"/>
    <mergeCell ref="B32:F32"/>
    <mergeCell ref="B33:F33"/>
    <mergeCell ref="B2:L2"/>
    <mergeCell ref="B4:L4"/>
    <mergeCell ref="B6:L6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37"/>
  <sheetViews>
    <sheetView topLeftCell="A16" workbookViewId="0">
      <selection activeCell="G43" sqref="G43"/>
    </sheetView>
  </sheetViews>
  <sheetFormatPr defaultRowHeight="15" x14ac:dyDescent="0.25"/>
  <cols>
    <col min="2" max="2" width="37.7109375" customWidth="1"/>
    <col min="3" max="4" width="25.28515625" style="37" customWidth="1"/>
    <col min="5" max="5" width="25.28515625" customWidth="1"/>
    <col min="6" max="6" width="25.28515625" style="37" customWidth="1"/>
    <col min="7" max="8" width="15.7109375" style="37" customWidth="1"/>
    <col min="9" max="9" width="0.5703125" hidden="1" customWidth="1"/>
    <col min="10" max="12" width="9.140625" hidden="1" customWidth="1"/>
  </cols>
  <sheetData>
    <row r="1" spans="2:8" ht="18" x14ac:dyDescent="0.25">
      <c r="B1" s="1"/>
      <c r="C1" s="28"/>
      <c r="D1" s="28"/>
      <c r="E1" s="1"/>
      <c r="F1" s="38"/>
      <c r="G1" s="38"/>
      <c r="H1" s="38"/>
    </row>
    <row r="2" spans="2:8" ht="15.75" customHeight="1" x14ac:dyDescent="0.25">
      <c r="B2" s="123" t="s">
        <v>23</v>
      </c>
      <c r="C2" s="123"/>
      <c r="D2" s="123"/>
      <c r="E2" s="123"/>
      <c r="F2" s="123"/>
      <c r="G2" s="123"/>
      <c r="H2" s="123"/>
    </row>
    <row r="3" spans="2:8" ht="18" x14ac:dyDescent="0.25">
      <c r="B3" s="1"/>
      <c r="C3" s="28"/>
      <c r="D3" s="28"/>
      <c r="E3" s="1"/>
      <c r="F3" s="38"/>
      <c r="G3" s="38"/>
      <c r="H3" s="38"/>
    </row>
    <row r="4" spans="2:8" ht="25.5" x14ac:dyDescent="0.25">
      <c r="B4" s="27" t="s">
        <v>6</v>
      </c>
      <c r="C4" s="42" t="s">
        <v>104</v>
      </c>
      <c r="D4" s="42" t="s">
        <v>101</v>
      </c>
      <c r="E4" s="27" t="s">
        <v>102</v>
      </c>
      <c r="F4" s="42" t="s">
        <v>105</v>
      </c>
      <c r="G4" s="42" t="s">
        <v>11</v>
      </c>
      <c r="H4" s="42" t="s">
        <v>25</v>
      </c>
    </row>
    <row r="5" spans="2:8" x14ac:dyDescent="0.25">
      <c r="B5" s="27">
        <v>1</v>
      </c>
      <c r="C5" s="27">
        <v>2</v>
      </c>
      <c r="D5" s="27">
        <v>3</v>
      </c>
      <c r="E5" s="27">
        <v>4</v>
      </c>
      <c r="F5" s="27">
        <v>5</v>
      </c>
      <c r="G5" s="42" t="s">
        <v>13</v>
      </c>
      <c r="H5" s="42" t="s">
        <v>14</v>
      </c>
    </row>
    <row r="6" spans="2:8" x14ac:dyDescent="0.25">
      <c r="B6" s="54" t="s">
        <v>22</v>
      </c>
      <c r="C6" s="60">
        <f>SUM(C7+C10+C12+C14+C16+C18)</f>
        <v>620827.38</v>
      </c>
      <c r="D6" s="60">
        <f>SUM(D7+D10+D12+D14+D16+D18)</f>
        <v>676072</v>
      </c>
      <c r="E6" s="60">
        <f>SUM(E7+E10+E12+E14+E16+E18)</f>
        <v>802018.21</v>
      </c>
      <c r="F6" s="60">
        <f>SUM(F7+F10+F12+F14+F16+F18)</f>
        <v>729560.59999999986</v>
      </c>
      <c r="G6" s="69">
        <f>F6/C6*100</f>
        <v>117.51424365336463</v>
      </c>
      <c r="H6" s="69">
        <f>F6/E6*100</f>
        <v>90.965590419698813</v>
      </c>
    </row>
    <row r="7" spans="2:8" x14ac:dyDescent="0.25">
      <c r="B7" s="49" t="s">
        <v>111</v>
      </c>
      <c r="C7" s="51">
        <f>SUM(C8:C9)</f>
        <v>457666.43</v>
      </c>
      <c r="D7" s="51">
        <f>SUM(D8:D9)</f>
        <v>463037</v>
      </c>
      <c r="E7" s="51">
        <f>SUM(E8:E9)</f>
        <v>578335.21</v>
      </c>
      <c r="F7" s="51">
        <f>SUM(F8:F9)</f>
        <v>559037.06000000006</v>
      </c>
      <c r="G7" s="70">
        <f>F7/C7*100</f>
        <v>122.14945719309149</v>
      </c>
      <c r="H7" s="70">
        <f>F7/E7*100</f>
        <v>96.663154920137075</v>
      </c>
    </row>
    <row r="8" spans="2:8" ht="25.5" x14ac:dyDescent="0.25">
      <c r="B8" s="85" t="s">
        <v>112</v>
      </c>
      <c r="C8" s="43">
        <v>453110.11</v>
      </c>
      <c r="D8" s="43">
        <v>457197</v>
      </c>
      <c r="E8" s="43">
        <v>572495.21</v>
      </c>
      <c r="F8" s="46">
        <v>553921.5</v>
      </c>
      <c r="G8" s="71">
        <f t="shared" ref="G8:G34" si="0">F8/C8*100</f>
        <v>122.24876200621522</v>
      </c>
      <c r="H8" s="71">
        <f t="shared" ref="H8:H36" si="1">F8/E8*100</f>
        <v>96.755656697983568</v>
      </c>
    </row>
    <row r="9" spans="2:8" ht="25.5" x14ac:dyDescent="0.25">
      <c r="B9" s="84" t="s">
        <v>113</v>
      </c>
      <c r="C9" s="43">
        <v>4556.32</v>
      </c>
      <c r="D9" s="43">
        <v>5840</v>
      </c>
      <c r="E9" s="43">
        <v>5840</v>
      </c>
      <c r="F9" s="46">
        <v>5115.5600000000004</v>
      </c>
      <c r="G9" s="71">
        <f t="shared" si="0"/>
        <v>112.27394037293257</v>
      </c>
      <c r="H9" s="71">
        <f t="shared" si="1"/>
        <v>87.595205479452062</v>
      </c>
    </row>
    <row r="10" spans="2:8" x14ac:dyDescent="0.25">
      <c r="B10" s="86" t="s">
        <v>114</v>
      </c>
      <c r="C10" s="51">
        <f>SUM(C11)</f>
        <v>76951.55</v>
      </c>
      <c r="D10" s="51">
        <f>SUM(D11)</f>
        <v>1380</v>
      </c>
      <c r="E10" s="51">
        <f>SUM(E11)</f>
        <v>1380</v>
      </c>
      <c r="F10" s="51">
        <f>SUM(F11)</f>
        <v>513.45000000000005</v>
      </c>
      <c r="G10" s="70">
        <f t="shared" si="0"/>
        <v>0.66723802184621372</v>
      </c>
      <c r="H10" s="70">
        <f t="shared" si="1"/>
        <v>37.206521739130437</v>
      </c>
    </row>
    <row r="11" spans="2:8" x14ac:dyDescent="0.25">
      <c r="B11" s="18" t="s">
        <v>88</v>
      </c>
      <c r="C11" s="43">
        <v>76951.55</v>
      </c>
      <c r="D11" s="43">
        <v>1380</v>
      </c>
      <c r="E11" s="43">
        <v>1380</v>
      </c>
      <c r="F11" s="46">
        <v>513.45000000000005</v>
      </c>
      <c r="G11" s="71">
        <f t="shared" si="0"/>
        <v>0.66723802184621372</v>
      </c>
      <c r="H11" s="71">
        <f t="shared" si="1"/>
        <v>37.206521739130437</v>
      </c>
    </row>
    <row r="12" spans="2:8" x14ac:dyDescent="0.25">
      <c r="B12" s="87" t="s">
        <v>115</v>
      </c>
      <c r="C12" s="51">
        <f>SUM(C13)</f>
        <v>0</v>
      </c>
      <c r="D12" s="51">
        <f>SUM(D13)</f>
        <v>112814</v>
      </c>
      <c r="E12" s="51">
        <f>SUM(E13)</f>
        <v>112814</v>
      </c>
      <c r="F12" s="51">
        <f>SUM(F13)</f>
        <v>73679.100000000006</v>
      </c>
      <c r="G12" s="70"/>
      <c r="H12" s="70">
        <f t="shared" ref="H12:H13" si="2">F12/E12*100</f>
        <v>65.310245182335535</v>
      </c>
    </row>
    <row r="13" spans="2:8" x14ac:dyDescent="0.25">
      <c r="B13" s="18" t="s">
        <v>108</v>
      </c>
      <c r="C13" s="43">
        <v>0</v>
      </c>
      <c r="D13" s="43">
        <v>112814</v>
      </c>
      <c r="E13" s="43">
        <v>112814</v>
      </c>
      <c r="F13" s="46">
        <v>73679.100000000006</v>
      </c>
      <c r="G13" s="71"/>
      <c r="H13" s="71">
        <f t="shared" si="2"/>
        <v>65.310245182335535</v>
      </c>
    </row>
    <row r="14" spans="2:8" x14ac:dyDescent="0.25">
      <c r="B14" s="87" t="s">
        <v>116</v>
      </c>
      <c r="C14" s="51">
        <f>SUM(C15)</f>
        <v>79561.710000000006</v>
      </c>
      <c r="D14" s="51">
        <f>SUM(D15)</f>
        <v>90479</v>
      </c>
      <c r="E14" s="51">
        <f>SUM(E15)</f>
        <v>101378</v>
      </c>
      <c r="F14" s="51">
        <f>SUM(F15)</f>
        <v>91491.73</v>
      </c>
      <c r="G14" s="70">
        <f t="shared" si="0"/>
        <v>114.9946752024309</v>
      </c>
      <c r="H14" s="70">
        <f t="shared" si="1"/>
        <v>90.248111030006513</v>
      </c>
    </row>
    <row r="15" spans="2:8" x14ac:dyDescent="0.25">
      <c r="B15" s="18" t="s">
        <v>89</v>
      </c>
      <c r="C15" s="43">
        <v>79561.710000000006</v>
      </c>
      <c r="D15" s="43">
        <v>90479</v>
      </c>
      <c r="E15" s="43">
        <v>101378</v>
      </c>
      <c r="F15" s="46">
        <v>91491.73</v>
      </c>
      <c r="G15" s="71">
        <f t="shared" si="0"/>
        <v>114.9946752024309</v>
      </c>
      <c r="H15" s="71">
        <f t="shared" si="1"/>
        <v>90.248111030006513</v>
      </c>
    </row>
    <row r="16" spans="2:8" x14ac:dyDescent="0.25">
      <c r="B16" s="87" t="s">
        <v>117</v>
      </c>
      <c r="C16" s="51">
        <f>SUM(C17)</f>
        <v>1944.66</v>
      </c>
      <c r="D16" s="51">
        <f>SUM(D17)</f>
        <v>4911</v>
      </c>
      <c r="E16" s="51">
        <f>SUM(E17)</f>
        <v>4911</v>
      </c>
      <c r="F16" s="51">
        <f>SUM(F17)</f>
        <v>1645.69</v>
      </c>
      <c r="G16" s="70">
        <f t="shared" si="0"/>
        <v>84.626104306151205</v>
      </c>
      <c r="H16" s="70">
        <f t="shared" si="1"/>
        <v>33.510283038077787</v>
      </c>
    </row>
    <row r="17" spans="2:8" x14ac:dyDescent="0.25">
      <c r="B17" s="18" t="s">
        <v>90</v>
      </c>
      <c r="C17" s="43">
        <v>1944.66</v>
      </c>
      <c r="D17" s="43">
        <v>4911</v>
      </c>
      <c r="E17" s="43">
        <v>4911</v>
      </c>
      <c r="F17" s="46">
        <v>1645.69</v>
      </c>
      <c r="G17" s="71">
        <f t="shared" si="0"/>
        <v>84.626104306151205</v>
      </c>
      <c r="H17" s="71">
        <f t="shared" si="1"/>
        <v>33.510283038077787</v>
      </c>
    </row>
    <row r="18" spans="2:8" x14ac:dyDescent="0.25">
      <c r="B18" s="87" t="s">
        <v>118</v>
      </c>
      <c r="C18" s="51">
        <f>SUM(C19)</f>
        <v>4703.03</v>
      </c>
      <c r="D18" s="51">
        <f>SUM(D19)</f>
        <v>3451</v>
      </c>
      <c r="E18" s="51">
        <f>SUM(E19)</f>
        <v>3200</v>
      </c>
      <c r="F18" s="51">
        <f>SUM(F19)</f>
        <v>3193.57</v>
      </c>
      <c r="G18" s="70">
        <f t="shared" si="0"/>
        <v>67.904521127868634</v>
      </c>
      <c r="H18" s="70">
        <f t="shared" si="1"/>
        <v>99.799062500000005</v>
      </c>
    </row>
    <row r="19" spans="2:8" x14ac:dyDescent="0.25">
      <c r="B19" s="18" t="s">
        <v>91</v>
      </c>
      <c r="C19" s="43">
        <v>4703.03</v>
      </c>
      <c r="D19" s="43">
        <v>3451</v>
      </c>
      <c r="E19" s="43">
        <v>3200</v>
      </c>
      <c r="F19" s="46">
        <v>3193.57</v>
      </c>
      <c r="G19" s="71">
        <f t="shared" si="0"/>
        <v>67.904521127868634</v>
      </c>
      <c r="H19" s="71">
        <f t="shared" si="1"/>
        <v>99.799062500000005</v>
      </c>
    </row>
    <row r="20" spans="2:8" x14ac:dyDescent="0.25">
      <c r="B20" s="17"/>
      <c r="C20" s="43"/>
      <c r="D20" s="43"/>
      <c r="E20" s="3"/>
      <c r="F20" s="46"/>
      <c r="G20" s="71"/>
      <c r="H20" s="71"/>
    </row>
    <row r="21" spans="2:8" ht="15.75" customHeight="1" x14ac:dyDescent="0.25">
      <c r="B21" s="54" t="s">
        <v>21</v>
      </c>
      <c r="C21" s="60">
        <f>SUM(C22+C25+C27+C29+C31+C33+C35)</f>
        <v>620457.4</v>
      </c>
      <c r="D21" s="60">
        <f>SUM(D22+D25+D27+D29+D31+D33+D35)</f>
        <v>676072</v>
      </c>
      <c r="E21" s="60">
        <f>SUM(E22+E25+E27+E29+E31+E33+E35)</f>
        <v>810876.5</v>
      </c>
      <c r="F21" s="60">
        <f>SUM(F22+F25+F27+F29+F31+F33+F35)</f>
        <v>730323.98999999987</v>
      </c>
      <c r="G21" s="69">
        <f t="shared" si="0"/>
        <v>117.70735428411361</v>
      </c>
      <c r="H21" s="69">
        <f t="shared" si="1"/>
        <v>90.065995253284541</v>
      </c>
    </row>
    <row r="22" spans="2:8" ht="15.75" customHeight="1" x14ac:dyDescent="0.25">
      <c r="B22" s="49" t="s">
        <v>111</v>
      </c>
      <c r="C22" s="51">
        <f>SUM(C23+C24)</f>
        <v>457666.43</v>
      </c>
      <c r="D22" s="51">
        <f>SUM(D23+D24)</f>
        <v>463037</v>
      </c>
      <c r="E22" s="51">
        <f>SUM(E23+E24)</f>
        <v>578335.21</v>
      </c>
      <c r="F22" s="51">
        <f>SUM(F23+F24)</f>
        <v>559037.06000000006</v>
      </c>
      <c r="G22" s="70">
        <f>F22/C22*100</f>
        <v>122.14945719309149</v>
      </c>
      <c r="H22" s="70">
        <f t="shared" si="1"/>
        <v>96.663154920137075</v>
      </c>
    </row>
    <row r="23" spans="2:8" ht="15.75" customHeight="1" x14ac:dyDescent="0.25">
      <c r="B23" s="19" t="s">
        <v>86</v>
      </c>
      <c r="C23" s="43">
        <v>453110.11</v>
      </c>
      <c r="D23" s="43">
        <v>457197</v>
      </c>
      <c r="E23" s="43">
        <v>572495.21</v>
      </c>
      <c r="F23" s="46">
        <v>553921.5</v>
      </c>
      <c r="G23" s="71">
        <f t="shared" si="0"/>
        <v>122.24876200621522</v>
      </c>
      <c r="H23" s="71">
        <f t="shared" si="1"/>
        <v>96.755656697983568</v>
      </c>
    </row>
    <row r="24" spans="2:8" x14ac:dyDescent="0.25">
      <c r="B24" s="18" t="s">
        <v>87</v>
      </c>
      <c r="C24" s="43">
        <v>4556.32</v>
      </c>
      <c r="D24" s="43">
        <v>5840</v>
      </c>
      <c r="E24" s="43">
        <v>5840</v>
      </c>
      <c r="F24" s="46">
        <v>5115.5600000000004</v>
      </c>
      <c r="G24" s="71">
        <f t="shared" si="0"/>
        <v>112.27394037293257</v>
      </c>
      <c r="H24" s="71">
        <f t="shared" si="1"/>
        <v>87.595205479452062</v>
      </c>
    </row>
    <row r="25" spans="2:8" x14ac:dyDescent="0.25">
      <c r="B25" s="86" t="s">
        <v>114</v>
      </c>
      <c r="C25" s="51">
        <f>SUM(C26)</f>
        <v>78346.59</v>
      </c>
      <c r="D25" s="51">
        <f>SUM(D26)</f>
        <v>1380</v>
      </c>
      <c r="E25" s="51">
        <f>SUM(E26)</f>
        <v>1380</v>
      </c>
      <c r="F25" s="51">
        <f>SUM(F26)</f>
        <v>0</v>
      </c>
      <c r="G25" s="70">
        <f t="shared" si="0"/>
        <v>0</v>
      </c>
      <c r="H25" s="70">
        <f t="shared" si="1"/>
        <v>0</v>
      </c>
    </row>
    <row r="26" spans="2:8" x14ac:dyDescent="0.25">
      <c r="B26" s="18" t="s">
        <v>88</v>
      </c>
      <c r="C26" s="43">
        <v>78346.59</v>
      </c>
      <c r="D26" s="43">
        <v>1380</v>
      </c>
      <c r="E26" s="43">
        <v>1380</v>
      </c>
      <c r="F26" s="46">
        <v>0</v>
      </c>
      <c r="G26" s="71">
        <f t="shared" si="0"/>
        <v>0</v>
      </c>
      <c r="H26" s="71">
        <f t="shared" si="1"/>
        <v>0</v>
      </c>
    </row>
    <row r="27" spans="2:8" x14ac:dyDescent="0.25">
      <c r="B27" s="87" t="s">
        <v>115</v>
      </c>
      <c r="C27" s="51">
        <f>SUM(C28)</f>
        <v>0</v>
      </c>
      <c r="D27" s="51">
        <f>SUM(D28)</f>
        <v>112814</v>
      </c>
      <c r="E27" s="51">
        <f>SUM(E28)</f>
        <v>112814</v>
      </c>
      <c r="F27" s="51">
        <f>SUM(F28)</f>
        <v>74955.94</v>
      </c>
      <c r="G27" s="70"/>
      <c r="H27" s="70">
        <f t="shared" si="1"/>
        <v>66.442055064087796</v>
      </c>
    </row>
    <row r="28" spans="2:8" x14ac:dyDescent="0.25">
      <c r="B28" s="18" t="s">
        <v>108</v>
      </c>
      <c r="C28" s="43">
        <v>0</v>
      </c>
      <c r="D28" s="43">
        <v>112814</v>
      </c>
      <c r="E28" s="43">
        <v>112814</v>
      </c>
      <c r="F28" s="46">
        <v>74955.94</v>
      </c>
      <c r="G28" s="71"/>
      <c r="H28" s="71">
        <f t="shared" si="1"/>
        <v>66.442055064087796</v>
      </c>
    </row>
    <row r="29" spans="2:8" x14ac:dyDescent="0.25">
      <c r="B29" s="87" t="s">
        <v>116</v>
      </c>
      <c r="C29" s="51">
        <f>SUM(C30)</f>
        <v>79561.710000000006</v>
      </c>
      <c r="D29" s="51">
        <f>SUM(D30)</f>
        <v>90479</v>
      </c>
      <c r="E29" s="51">
        <f>SUM(E30)</f>
        <v>101378</v>
      </c>
      <c r="F29" s="51">
        <f>SUM(F30)</f>
        <v>91491.73</v>
      </c>
      <c r="G29" s="70"/>
      <c r="H29" s="70">
        <f t="shared" si="1"/>
        <v>90.248111030006513</v>
      </c>
    </row>
    <row r="30" spans="2:8" x14ac:dyDescent="0.25">
      <c r="B30" s="18" t="s">
        <v>89</v>
      </c>
      <c r="C30" s="43">
        <v>79561.710000000006</v>
      </c>
      <c r="D30" s="43">
        <v>90479</v>
      </c>
      <c r="E30" s="43">
        <v>101378</v>
      </c>
      <c r="F30" s="46">
        <v>91491.73</v>
      </c>
      <c r="G30" s="71">
        <f t="shared" si="0"/>
        <v>114.9946752024309</v>
      </c>
      <c r="H30" s="71">
        <f t="shared" si="1"/>
        <v>90.248111030006513</v>
      </c>
    </row>
    <row r="31" spans="2:8" x14ac:dyDescent="0.25">
      <c r="B31" s="87" t="s">
        <v>117</v>
      </c>
      <c r="C31" s="51">
        <f>SUM(C32)</f>
        <v>1944.66</v>
      </c>
      <c r="D31" s="51">
        <f>SUM(D32)</f>
        <v>4911</v>
      </c>
      <c r="E31" s="51">
        <f>SUM(E32)</f>
        <v>4911</v>
      </c>
      <c r="F31" s="51">
        <f>SUM(F32)</f>
        <v>1645.69</v>
      </c>
      <c r="G31" s="70">
        <f t="shared" si="0"/>
        <v>84.626104306151205</v>
      </c>
      <c r="H31" s="70">
        <f t="shared" si="1"/>
        <v>33.510283038077787</v>
      </c>
    </row>
    <row r="32" spans="2:8" x14ac:dyDescent="0.25">
      <c r="B32" s="18" t="s">
        <v>90</v>
      </c>
      <c r="C32" s="43">
        <v>1944.66</v>
      </c>
      <c r="D32" s="43">
        <v>4911</v>
      </c>
      <c r="E32" s="43">
        <v>4911</v>
      </c>
      <c r="F32" s="46">
        <v>1645.69</v>
      </c>
      <c r="G32" s="71">
        <f t="shared" si="0"/>
        <v>84.626104306151205</v>
      </c>
      <c r="H32" s="71">
        <f t="shared" si="1"/>
        <v>33.510283038077787</v>
      </c>
    </row>
    <row r="33" spans="2:8" x14ac:dyDescent="0.25">
      <c r="B33" s="87" t="s">
        <v>118</v>
      </c>
      <c r="C33" s="51">
        <f>SUM(C34)</f>
        <v>2938.01</v>
      </c>
      <c r="D33" s="51">
        <f>SUM(D34)</f>
        <v>3451</v>
      </c>
      <c r="E33" s="51">
        <f>SUM(E34)</f>
        <v>3200</v>
      </c>
      <c r="F33" s="51">
        <f>SUM(F34)</f>
        <v>3193.57</v>
      </c>
      <c r="G33" s="70">
        <f t="shared" si="0"/>
        <v>108.69840470250271</v>
      </c>
      <c r="H33" s="70">
        <f t="shared" si="1"/>
        <v>99.799062500000005</v>
      </c>
    </row>
    <row r="34" spans="2:8" x14ac:dyDescent="0.25">
      <c r="B34" s="18" t="s">
        <v>91</v>
      </c>
      <c r="C34" s="43">
        <v>2938.01</v>
      </c>
      <c r="D34" s="43">
        <v>3451</v>
      </c>
      <c r="E34" s="43">
        <v>3200</v>
      </c>
      <c r="F34" s="46">
        <v>3193.57</v>
      </c>
      <c r="G34" s="71">
        <f t="shared" si="0"/>
        <v>108.69840470250271</v>
      </c>
      <c r="H34" s="71">
        <f t="shared" si="1"/>
        <v>99.799062500000005</v>
      </c>
    </row>
    <row r="35" spans="2:8" x14ac:dyDescent="0.25">
      <c r="B35" s="87" t="s">
        <v>119</v>
      </c>
      <c r="C35" s="51">
        <f>SUM(C36)</f>
        <v>0</v>
      </c>
      <c r="D35" s="51">
        <f>SUM(D36)</f>
        <v>0</v>
      </c>
      <c r="E35" s="51">
        <f>SUM(E36)</f>
        <v>8858.2900000000009</v>
      </c>
      <c r="F35" s="51">
        <f>SUM(F36)</f>
        <v>0</v>
      </c>
      <c r="G35" s="70"/>
      <c r="H35" s="70"/>
    </row>
    <row r="36" spans="2:8" x14ac:dyDescent="0.25">
      <c r="B36" s="18" t="s">
        <v>92</v>
      </c>
      <c r="C36" s="43"/>
      <c r="D36" s="43">
        <v>0</v>
      </c>
      <c r="E36" s="43">
        <v>8858.2900000000009</v>
      </c>
      <c r="F36" s="46"/>
      <c r="G36" s="71">
        <v>0</v>
      </c>
      <c r="H36" s="71">
        <f t="shared" si="1"/>
        <v>0</v>
      </c>
    </row>
    <row r="37" spans="2:8" x14ac:dyDescent="0.25">
      <c r="B37" s="17"/>
      <c r="C37" s="43"/>
      <c r="D37" s="43"/>
      <c r="E37" s="3"/>
      <c r="F37" s="46"/>
      <c r="G37" s="71"/>
      <c r="H37" s="71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0"/>
  <sheetViews>
    <sheetView workbookViewId="0">
      <selection activeCell="H23" sqref="H23"/>
    </sheetView>
  </sheetViews>
  <sheetFormatPr defaultRowHeight="15" x14ac:dyDescent="0.25"/>
  <cols>
    <col min="2" max="2" width="37.7109375" customWidth="1"/>
    <col min="3" max="4" width="25.28515625" style="37" customWidth="1"/>
    <col min="5" max="5" width="25.28515625" customWidth="1"/>
    <col min="6" max="6" width="25.28515625" style="37" customWidth="1"/>
    <col min="7" max="8" width="15.7109375" style="37" customWidth="1"/>
  </cols>
  <sheetData>
    <row r="1" spans="2:8" ht="18" x14ac:dyDescent="0.25">
      <c r="B1" s="1"/>
      <c r="C1" s="28"/>
      <c r="D1" s="28"/>
      <c r="E1" s="1"/>
      <c r="F1" s="38"/>
      <c r="G1" s="38"/>
      <c r="H1" s="38"/>
    </row>
    <row r="2" spans="2:8" ht="15.75" customHeight="1" x14ac:dyDescent="0.25">
      <c r="B2" s="123" t="s">
        <v>24</v>
      </c>
      <c r="C2" s="123"/>
      <c r="D2" s="123"/>
      <c r="E2" s="123"/>
      <c r="F2" s="123"/>
      <c r="G2" s="123"/>
      <c r="H2" s="123"/>
    </row>
    <row r="3" spans="2:8" ht="18" x14ac:dyDescent="0.25">
      <c r="B3" s="1"/>
      <c r="C3" s="28"/>
      <c r="D3" s="28"/>
      <c r="E3" s="1"/>
      <c r="F3" s="38"/>
      <c r="G3" s="38"/>
      <c r="H3" s="38"/>
    </row>
    <row r="4" spans="2:8" ht="25.5" x14ac:dyDescent="0.25">
      <c r="B4" s="27" t="s">
        <v>6</v>
      </c>
      <c r="C4" s="42" t="s">
        <v>106</v>
      </c>
      <c r="D4" s="42" t="s">
        <v>101</v>
      </c>
      <c r="E4" s="27" t="s">
        <v>102</v>
      </c>
      <c r="F4" s="42" t="s">
        <v>107</v>
      </c>
      <c r="G4" s="42" t="s">
        <v>11</v>
      </c>
      <c r="H4" s="42" t="s">
        <v>25</v>
      </c>
    </row>
    <row r="5" spans="2:8" x14ac:dyDescent="0.25">
      <c r="B5" s="27">
        <v>1</v>
      </c>
      <c r="C5" s="27">
        <v>2</v>
      </c>
      <c r="D5" s="27">
        <v>3</v>
      </c>
      <c r="E5" s="27">
        <v>4</v>
      </c>
      <c r="F5" s="27">
        <v>5</v>
      </c>
      <c r="G5" s="42" t="s">
        <v>13</v>
      </c>
      <c r="H5" s="42" t="s">
        <v>14</v>
      </c>
    </row>
    <row r="6" spans="2:8" ht="15.75" customHeight="1" x14ac:dyDescent="0.25">
      <c r="B6" s="54" t="s">
        <v>21</v>
      </c>
      <c r="C6" s="60">
        <f>SUM(C7)</f>
        <v>620457.39999999991</v>
      </c>
      <c r="D6" s="60">
        <f>SUM(D7)</f>
        <v>676072</v>
      </c>
      <c r="E6" s="60">
        <f>SUM(E7)</f>
        <v>810876.5</v>
      </c>
      <c r="F6" s="61">
        <f>SUM(F7)</f>
        <v>730323.99</v>
      </c>
      <c r="G6" s="69">
        <f>F6/C6*100</f>
        <v>117.70735428411363</v>
      </c>
      <c r="H6" s="69">
        <f>F6/E6*100</f>
        <v>90.065995253284555</v>
      </c>
    </row>
    <row r="7" spans="2:8" ht="15.75" customHeight="1" x14ac:dyDescent="0.25">
      <c r="B7" s="73" t="s">
        <v>93</v>
      </c>
      <c r="C7" s="74">
        <f>SUM(C8:C9)</f>
        <v>620457.39999999991</v>
      </c>
      <c r="D7" s="74">
        <f>SUM(D8:D9)</f>
        <v>676072</v>
      </c>
      <c r="E7" s="74">
        <f>SUM(E8:E9)</f>
        <v>810876.5</v>
      </c>
      <c r="F7" s="75">
        <f>SUM(F8:F9)</f>
        <v>730323.99</v>
      </c>
      <c r="G7" s="76">
        <f t="shared" ref="G7:G9" si="0">F7/C7*100</f>
        <v>117.70735428411363</v>
      </c>
      <c r="H7" s="76">
        <f t="shared" ref="H7:H9" si="1">F7/E7*100</f>
        <v>90.065995253284555</v>
      </c>
    </row>
    <row r="8" spans="2:8" x14ac:dyDescent="0.25">
      <c r="B8" s="9" t="s">
        <v>94</v>
      </c>
      <c r="C8" s="43">
        <v>581268.93999999994</v>
      </c>
      <c r="D8" s="43">
        <v>633601</v>
      </c>
      <c r="E8" s="43">
        <v>768405.5</v>
      </c>
      <c r="F8" s="46">
        <v>691431.82</v>
      </c>
      <c r="G8" s="46">
        <f t="shared" si="0"/>
        <v>118.95213599405467</v>
      </c>
      <c r="H8" s="46">
        <f t="shared" si="1"/>
        <v>89.98267451235057</v>
      </c>
    </row>
    <row r="9" spans="2:8" x14ac:dyDescent="0.25">
      <c r="B9" s="20" t="s">
        <v>95</v>
      </c>
      <c r="C9" s="43">
        <v>39188.46</v>
      </c>
      <c r="D9" s="43">
        <v>42471</v>
      </c>
      <c r="E9" s="43">
        <v>42471</v>
      </c>
      <c r="F9" s="46">
        <v>38892.17</v>
      </c>
      <c r="G9" s="46">
        <f t="shared" si="0"/>
        <v>99.243935587160095</v>
      </c>
      <c r="H9" s="46">
        <f t="shared" si="1"/>
        <v>91.57347366438276</v>
      </c>
    </row>
    <row r="10" spans="2:8" x14ac:dyDescent="0.25">
      <c r="B10" s="8"/>
      <c r="C10" s="43"/>
      <c r="D10" s="43"/>
      <c r="E10" s="2"/>
      <c r="F10" s="46"/>
      <c r="G10" s="46"/>
      <c r="H10" s="46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983E6-4BBF-4867-97C3-6971385C42A4}">
  <sheetPr>
    <pageSetUpPr fitToPage="1"/>
  </sheetPr>
  <dimension ref="A1:K15"/>
  <sheetViews>
    <sheetView workbookViewId="0">
      <selection activeCell="F6" sqref="F6:I15"/>
    </sheetView>
  </sheetViews>
  <sheetFormatPr defaultRowHeight="15" x14ac:dyDescent="0.25"/>
  <cols>
    <col min="5" max="5" width="23.7109375" customWidth="1"/>
    <col min="6" max="6" width="24" customWidth="1"/>
    <col min="7" max="7" width="21.7109375" customWidth="1"/>
    <col min="8" max="8" width="19" customWidth="1"/>
    <col min="9" max="9" width="23.85546875" customWidth="1"/>
    <col min="10" max="10" width="11.140625" customWidth="1"/>
    <col min="11" max="11" width="12" customWidth="1"/>
  </cols>
  <sheetData>
    <row r="1" spans="1:11" ht="15.75" customHeight="1" x14ac:dyDescent="0.25">
      <c r="A1" s="155" t="s">
        <v>120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15.75" customHeight="1" x14ac:dyDescent="0.25">
      <c r="A2" s="155" t="s">
        <v>121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1" ht="18" x14ac:dyDescent="0.25">
      <c r="A3" s="88"/>
      <c r="B3" s="88"/>
      <c r="C3" s="88"/>
      <c r="D3" s="88"/>
      <c r="E3" s="88"/>
      <c r="F3" s="88"/>
      <c r="G3" s="88"/>
      <c r="H3" s="88"/>
      <c r="I3" s="89"/>
      <c r="J3" s="89"/>
      <c r="K3" s="89"/>
    </row>
    <row r="4" spans="1:11" ht="45" customHeight="1" x14ac:dyDescent="0.25">
      <c r="A4" s="152" t="s">
        <v>6</v>
      </c>
      <c r="B4" s="153"/>
      <c r="C4" s="153"/>
      <c r="D4" s="153"/>
      <c r="E4" s="154"/>
      <c r="F4" s="90" t="s">
        <v>104</v>
      </c>
      <c r="G4" s="90" t="s">
        <v>122</v>
      </c>
      <c r="H4" s="90" t="s">
        <v>123</v>
      </c>
      <c r="I4" s="90" t="s">
        <v>105</v>
      </c>
      <c r="J4" s="91" t="s">
        <v>11</v>
      </c>
      <c r="K4" s="91" t="s">
        <v>25</v>
      </c>
    </row>
    <row r="5" spans="1:11" x14ac:dyDescent="0.25">
      <c r="A5" s="152">
        <v>1</v>
      </c>
      <c r="B5" s="153"/>
      <c r="C5" s="153"/>
      <c r="D5" s="153"/>
      <c r="E5" s="154"/>
      <c r="F5" s="92">
        <v>2</v>
      </c>
      <c r="G5" s="92">
        <v>3</v>
      </c>
      <c r="H5" s="92">
        <v>4</v>
      </c>
      <c r="I5" s="92">
        <v>5</v>
      </c>
      <c r="J5" s="92" t="s">
        <v>13</v>
      </c>
      <c r="K5" s="92" t="s">
        <v>14</v>
      </c>
    </row>
    <row r="6" spans="1:11" ht="26.25" customHeight="1" x14ac:dyDescent="0.25">
      <c r="A6" s="93">
        <v>8</v>
      </c>
      <c r="B6" s="94"/>
      <c r="C6" s="94"/>
      <c r="D6" s="94"/>
      <c r="E6" s="108" t="s">
        <v>124</v>
      </c>
      <c r="F6" s="109"/>
      <c r="G6" s="109"/>
      <c r="H6" s="109"/>
      <c r="I6" s="110"/>
      <c r="J6" s="96"/>
      <c r="K6" s="96"/>
    </row>
    <row r="7" spans="1:11" ht="24.75" customHeight="1" x14ac:dyDescent="0.25">
      <c r="A7" s="93"/>
      <c r="B7" s="97">
        <v>84</v>
      </c>
      <c r="C7" s="97"/>
      <c r="D7" s="97"/>
      <c r="E7" s="97" t="s">
        <v>125</v>
      </c>
      <c r="F7" s="109"/>
      <c r="G7" s="109"/>
      <c r="H7" s="109"/>
      <c r="I7" s="110"/>
      <c r="J7" s="96"/>
      <c r="K7" s="96"/>
    </row>
    <row r="8" spans="1:11" ht="51.75" customHeight="1" x14ac:dyDescent="0.25">
      <c r="A8" s="98"/>
      <c r="B8" s="99"/>
      <c r="C8" s="99">
        <v>841</v>
      </c>
      <c r="D8" s="99"/>
      <c r="E8" s="97" t="s">
        <v>126</v>
      </c>
      <c r="F8" s="109"/>
      <c r="G8" s="109"/>
      <c r="H8" s="109"/>
      <c r="I8" s="110"/>
      <c r="J8" s="96"/>
      <c r="K8" s="96"/>
    </row>
    <row r="9" spans="1:11" ht="35.25" customHeight="1" x14ac:dyDescent="0.25">
      <c r="A9" s="98"/>
      <c r="B9" s="99"/>
      <c r="C9" s="99"/>
      <c r="D9" s="99">
        <v>8413</v>
      </c>
      <c r="E9" s="97" t="s">
        <v>127</v>
      </c>
      <c r="F9" s="109"/>
      <c r="G9" s="109"/>
      <c r="H9" s="109"/>
      <c r="I9" s="110"/>
      <c r="J9" s="96"/>
      <c r="K9" s="96"/>
    </row>
    <row r="10" spans="1:11" x14ac:dyDescent="0.25">
      <c r="A10" s="98"/>
      <c r="B10" s="99"/>
      <c r="C10" s="99"/>
      <c r="D10" s="100" t="s">
        <v>128</v>
      </c>
      <c r="E10" s="101"/>
      <c r="F10" s="109"/>
      <c r="G10" s="109"/>
      <c r="H10" s="109"/>
      <c r="I10" s="110"/>
      <c r="J10" s="96"/>
      <c r="K10" s="96"/>
    </row>
    <row r="11" spans="1:11" ht="49.5" customHeight="1" x14ac:dyDescent="0.25">
      <c r="A11" s="102">
        <v>5</v>
      </c>
      <c r="B11" s="103"/>
      <c r="C11" s="103"/>
      <c r="D11" s="103"/>
      <c r="E11" s="104" t="s">
        <v>129</v>
      </c>
      <c r="F11" s="109"/>
      <c r="G11" s="109"/>
      <c r="H11" s="109"/>
      <c r="I11" s="110"/>
      <c r="J11" s="96"/>
      <c r="K11" s="96"/>
    </row>
    <row r="12" spans="1:11" ht="36.75" customHeight="1" x14ac:dyDescent="0.25">
      <c r="A12" s="105"/>
      <c r="B12" s="97">
        <v>54</v>
      </c>
      <c r="C12" s="97"/>
      <c r="D12" s="97"/>
      <c r="E12" s="106" t="s">
        <v>130</v>
      </c>
      <c r="F12" s="109"/>
      <c r="G12" s="109"/>
      <c r="H12" s="111"/>
      <c r="I12" s="110"/>
      <c r="J12" s="96"/>
      <c r="K12" s="96"/>
    </row>
    <row r="13" spans="1:11" ht="66" customHeight="1" x14ac:dyDescent="0.25">
      <c r="A13" s="105"/>
      <c r="B13" s="97"/>
      <c r="C13" s="97">
        <v>541</v>
      </c>
      <c r="D13" s="97"/>
      <c r="E13" s="97" t="s">
        <v>131</v>
      </c>
      <c r="F13" s="109"/>
      <c r="G13" s="109"/>
      <c r="H13" s="111"/>
      <c r="I13" s="110"/>
      <c r="J13" s="96"/>
      <c r="K13" s="96"/>
    </row>
    <row r="14" spans="1:11" ht="42.75" customHeight="1" x14ac:dyDescent="0.25">
      <c r="A14" s="105"/>
      <c r="B14" s="97"/>
      <c r="C14" s="97"/>
      <c r="D14" s="97">
        <v>5413</v>
      </c>
      <c r="E14" s="97" t="s">
        <v>132</v>
      </c>
      <c r="F14" s="109"/>
      <c r="G14" s="109"/>
      <c r="H14" s="111"/>
      <c r="I14" s="110"/>
      <c r="J14" s="96"/>
      <c r="K14" s="96"/>
    </row>
    <row r="15" spans="1:11" x14ac:dyDescent="0.25">
      <c r="A15" s="98" t="s">
        <v>10</v>
      </c>
      <c r="B15" s="103"/>
      <c r="C15" s="103"/>
      <c r="D15" s="103"/>
      <c r="E15" s="104" t="s">
        <v>128</v>
      </c>
      <c r="F15" s="95"/>
      <c r="G15" s="95"/>
      <c r="H15" s="95"/>
      <c r="I15" s="96"/>
      <c r="J15" s="96"/>
      <c r="K15" s="96"/>
    </row>
  </sheetData>
  <mergeCells count="4">
    <mergeCell ref="A4:E4"/>
    <mergeCell ref="A1:K1"/>
    <mergeCell ref="A2:K2"/>
    <mergeCell ref="A5:E5"/>
  </mergeCells>
  <pageMargins left="0.7" right="0.7" top="0.75" bottom="0.75" header="0.3" footer="0.3"/>
  <pageSetup paperSize="9" scale="50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FBFEE-D828-4052-A001-A9A1B57445A2}">
  <sheetPr>
    <pageSetUpPr fitToPage="1"/>
  </sheetPr>
  <dimension ref="A1:G25"/>
  <sheetViews>
    <sheetView workbookViewId="0">
      <selection activeCell="K14" sqref="K14"/>
    </sheetView>
  </sheetViews>
  <sheetFormatPr defaultRowHeight="15" x14ac:dyDescent="0.25"/>
  <cols>
    <col min="1" max="1" width="32.5703125" customWidth="1"/>
    <col min="2" max="2" width="35.140625" customWidth="1"/>
    <col min="3" max="3" width="22.42578125" customWidth="1"/>
    <col min="4" max="4" width="19.42578125" customWidth="1"/>
    <col min="5" max="5" width="34" customWidth="1"/>
  </cols>
  <sheetData>
    <row r="1" spans="1:7" ht="15.75" customHeight="1" x14ac:dyDescent="0.25">
      <c r="A1" s="121"/>
      <c r="B1" s="112" t="s">
        <v>133</v>
      </c>
      <c r="C1" s="112"/>
      <c r="D1" s="112"/>
      <c r="E1" s="112"/>
      <c r="F1" s="112"/>
      <c r="G1" s="112"/>
    </row>
    <row r="2" spans="1:7" ht="18" x14ac:dyDescent="0.25">
      <c r="A2" s="113"/>
      <c r="B2" s="113"/>
      <c r="C2" s="113"/>
      <c r="D2" s="113"/>
      <c r="E2" s="114"/>
      <c r="F2" s="114"/>
      <c r="G2" s="114"/>
    </row>
    <row r="3" spans="1:7" ht="25.5" x14ac:dyDescent="0.25">
      <c r="A3" s="115" t="s">
        <v>6</v>
      </c>
      <c r="B3" s="122" t="s">
        <v>104</v>
      </c>
      <c r="C3" s="116" t="s">
        <v>122</v>
      </c>
      <c r="D3" s="116" t="s">
        <v>123</v>
      </c>
      <c r="E3" s="122" t="s">
        <v>105</v>
      </c>
      <c r="F3" s="115" t="s">
        <v>11</v>
      </c>
      <c r="G3" s="115" t="s">
        <v>25</v>
      </c>
    </row>
    <row r="4" spans="1:7" x14ac:dyDescent="0.25">
      <c r="A4" s="115">
        <v>1</v>
      </c>
      <c r="B4" s="115">
        <v>2</v>
      </c>
      <c r="C4" s="115">
        <v>3</v>
      </c>
      <c r="D4" s="115">
        <v>4</v>
      </c>
      <c r="E4" s="115">
        <v>5</v>
      </c>
      <c r="F4" s="115" t="s">
        <v>13</v>
      </c>
      <c r="G4" s="115" t="s">
        <v>14</v>
      </c>
    </row>
    <row r="5" spans="1:7" x14ac:dyDescent="0.25">
      <c r="A5" s="107" t="s">
        <v>134</v>
      </c>
      <c r="B5" s="117"/>
      <c r="C5" s="117"/>
      <c r="D5" s="117"/>
      <c r="E5" s="117"/>
      <c r="F5" s="77"/>
      <c r="G5" s="77"/>
    </row>
    <row r="6" spans="1:7" x14ac:dyDescent="0.25">
      <c r="A6" s="107" t="s">
        <v>135</v>
      </c>
      <c r="B6" s="117"/>
      <c r="C6" s="117"/>
      <c r="D6" s="117"/>
      <c r="E6" s="117"/>
      <c r="F6" s="77"/>
      <c r="G6" s="77"/>
    </row>
    <row r="7" spans="1:7" x14ac:dyDescent="0.25">
      <c r="A7" s="6" t="s">
        <v>136</v>
      </c>
      <c r="B7" s="117"/>
      <c r="C7" s="117"/>
      <c r="D7" s="117"/>
      <c r="E7" s="117"/>
      <c r="F7" s="77"/>
      <c r="G7" s="77"/>
    </row>
    <row r="8" spans="1:7" x14ac:dyDescent="0.25">
      <c r="A8" s="20" t="s">
        <v>137</v>
      </c>
      <c r="B8" s="117"/>
      <c r="C8" s="117"/>
      <c r="D8" s="117"/>
      <c r="E8" s="117"/>
      <c r="F8" s="77"/>
      <c r="G8" s="77"/>
    </row>
    <row r="9" spans="1:7" x14ac:dyDescent="0.25">
      <c r="A9" s="20" t="s">
        <v>128</v>
      </c>
      <c r="B9" s="117"/>
      <c r="C9" s="117"/>
      <c r="D9" s="117"/>
      <c r="E9" s="117"/>
      <c r="F9" s="77"/>
      <c r="G9" s="77"/>
    </row>
    <row r="10" spans="1:7" x14ac:dyDescent="0.25">
      <c r="A10" s="107" t="s">
        <v>138</v>
      </c>
      <c r="B10" s="117"/>
      <c r="C10" s="117"/>
      <c r="D10" s="117"/>
      <c r="E10" s="117"/>
      <c r="F10" s="77"/>
      <c r="G10" s="77"/>
    </row>
    <row r="11" spans="1:7" x14ac:dyDescent="0.25">
      <c r="A11" s="20" t="s">
        <v>139</v>
      </c>
      <c r="B11" s="117"/>
      <c r="C11" s="117"/>
      <c r="D11" s="117"/>
      <c r="E11" s="117"/>
      <c r="F11" s="77"/>
      <c r="G11" s="77"/>
    </row>
    <row r="12" spans="1:7" x14ac:dyDescent="0.25">
      <c r="A12" s="107" t="s">
        <v>140</v>
      </c>
      <c r="B12" s="117"/>
      <c r="C12" s="117"/>
      <c r="D12" s="117"/>
      <c r="E12" s="117"/>
      <c r="F12" s="77"/>
      <c r="G12" s="77"/>
    </row>
    <row r="13" spans="1:7" x14ac:dyDescent="0.25">
      <c r="A13" s="20" t="s">
        <v>114</v>
      </c>
      <c r="B13" s="117"/>
      <c r="C13" s="117"/>
      <c r="D13" s="117"/>
      <c r="E13" s="117"/>
      <c r="F13" s="77"/>
      <c r="G13" s="77"/>
    </row>
    <row r="14" spans="1:7" x14ac:dyDescent="0.25">
      <c r="A14" s="8" t="s">
        <v>10</v>
      </c>
      <c r="B14" s="117"/>
      <c r="C14" s="117"/>
      <c r="D14" s="117"/>
      <c r="E14" s="117"/>
      <c r="F14" s="77"/>
      <c r="G14" s="77"/>
    </row>
    <row r="15" spans="1:7" x14ac:dyDescent="0.25">
      <c r="A15" s="20"/>
      <c r="B15" s="117"/>
      <c r="C15" s="117"/>
      <c r="D15" s="117"/>
      <c r="E15" s="117"/>
      <c r="F15" s="77"/>
      <c r="G15" s="77"/>
    </row>
    <row r="16" spans="1:7" x14ac:dyDescent="0.25">
      <c r="A16" s="107" t="s">
        <v>141</v>
      </c>
      <c r="B16" s="117"/>
      <c r="C16" s="117"/>
      <c r="D16" s="117"/>
      <c r="E16" s="117"/>
      <c r="F16" s="77"/>
      <c r="G16" s="77"/>
    </row>
    <row r="17" spans="1:7" x14ac:dyDescent="0.25">
      <c r="A17" s="107" t="s">
        <v>135</v>
      </c>
      <c r="B17" s="117"/>
      <c r="C17" s="117"/>
      <c r="D17" s="117"/>
      <c r="E17" s="117"/>
      <c r="F17" s="77"/>
      <c r="G17" s="77"/>
    </row>
    <row r="18" spans="1:7" x14ac:dyDescent="0.25">
      <c r="A18" s="6" t="s">
        <v>136</v>
      </c>
      <c r="B18" s="117"/>
      <c r="C18" s="117"/>
      <c r="D18" s="117"/>
      <c r="E18" s="117"/>
      <c r="F18" s="77"/>
      <c r="G18" s="77"/>
    </row>
    <row r="19" spans="1:7" x14ac:dyDescent="0.25">
      <c r="A19" s="20" t="s">
        <v>137</v>
      </c>
      <c r="B19" s="117"/>
      <c r="C19" s="117"/>
      <c r="D19" s="117"/>
      <c r="E19" s="117"/>
      <c r="F19" s="77"/>
      <c r="G19" s="77"/>
    </row>
    <row r="20" spans="1:7" x14ac:dyDescent="0.25">
      <c r="A20" s="20" t="s">
        <v>128</v>
      </c>
      <c r="B20" s="117"/>
      <c r="C20" s="117"/>
      <c r="D20" s="117"/>
      <c r="E20" s="117"/>
      <c r="F20" s="77"/>
      <c r="G20" s="77"/>
    </row>
    <row r="21" spans="1:7" x14ac:dyDescent="0.25">
      <c r="A21" s="107" t="s">
        <v>138</v>
      </c>
      <c r="B21" s="117"/>
      <c r="C21" s="117"/>
      <c r="D21" s="117"/>
      <c r="E21" s="117"/>
      <c r="F21" s="77"/>
      <c r="G21" s="77"/>
    </row>
    <row r="22" spans="1:7" x14ac:dyDescent="0.25">
      <c r="A22" s="20" t="s">
        <v>139</v>
      </c>
      <c r="B22" s="117"/>
      <c r="C22" s="117"/>
      <c r="D22" s="117"/>
      <c r="E22" s="117"/>
      <c r="F22" s="77"/>
      <c r="G22" s="77"/>
    </row>
    <row r="23" spans="1:7" x14ac:dyDescent="0.25">
      <c r="A23" s="107" t="s">
        <v>140</v>
      </c>
      <c r="B23" s="117"/>
      <c r="C23" s="117"/>
      <c r="D23" s="117"/>
      <c r="E23" s="117"/>
      <c r="F23" s="77"/>
      <c r="G23" s="77"/>
    </row>
    <row r="24" spans="1:7" x14ac:dyDescent="0.25">
      <c r="A24" s="20" t="s">
        <v>114</v>
      </c>
      <c r="B24" s="117"/>
      <c r="C24" s="117"/>
      <c r="D24" s="117"/>
      <c r="E24" s="117"/>
      <c r="F24" s="77"/>
      <c r="G24" s="77"/>
    </row>
    <row r="25" spans="1:7" x14ac:dyDescent="0.25">
      <c r="A25" s="8" t="s">
        <v>10</v>
      </c>
      <c r="B25" s="117"/>
      <c r="C25" s="117"/>
      <c r="D25" s="117"/>
      <c r="E25" s="117"/>
      <c r="F25" s="77"/>
      <c r="G25" s="77"/>
    </row>
  </sheetData>
  <pageMargins left="0.7" right="0.7" top="0.75" bottom="0.75" header="0.3" footer="0.3"/>
  <pageSetup paperSize="9" scale="54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6EE0A-A36E-442E-98C2-9E2B507DE468}">
  <sheetPr>
    <pageSetUpPr fitToPage="1"/>
  </sheetPr>
  <dimension ref="M1:Q3"/>
  <sheetViews>
    <sheetView workbookViewId="0">
      <selection activeCell="G1" sqref="G1"/>
    </sheetView>
  </sheetViews>
  <sheetFormatPr defaultRowHeight="15" x14ac:dyDescent="0.25"/>
  <sheetData>
    <row r="1" spans="13:17" ht="21" customHeight="1" x14ac:dyDescent="0.35">
      <c r="M1" s="119" t="s">
        <v>110</v>
      </c>
      <c r="N1" s="119"/>
      <c r="O1" s="119"/>
      <c r="P1" s="119"/>
      <c r="Q1" s="119"/>
    </row>
    <row r="2" spans="13:17" ht="15" customHeight="1" x14ac:dyDescent="0.35">
      <c r="M2" s="119"/>
      <c r="N2" s="119"/>
      <c r="O2" s="119"/>
      <c r="P2" s="119"/>
      <c r="Q2" s="119"/>
    </row>
    <row r="3" spans="13:17" ht="21" x14ac:dyDescent="0.35">
      <c r="M3" s="118" t="s">
        <v>142</v>
      </c>
      <c r="N3" s="118"/>
      <c r="O3" s="118"/>
      <c r="P3" s="118"/>
      <c r="Q3" s="118"/>
    </row>
  </sheetData>
  <pageMargins left="0.70866141732283472" right="0.70866141732283472" top="0.74803149606299213" bottom="0.74803149606299213" header="0.31496062992125984" footer="0.31496062992125984"/>
  <pageSetup paperSize="9" scale="54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</vt:lpstr>
      <vt:lpstr>Račun financiranja prema izvori</vt:lpstr>
      <vt:lpstr>Posebni dio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Tajništvo</cp:lastModifiedBy>
  <cp:lastPrinted>2025-03-20T09:25:35Z</cp:lastPrinted>
  <dcterms:created xsi:type="dcterms:W3CDTF">2022-08-12T12:51:27Z</dcterms:created>
  <dcterms:modified xsi:type="dcterms:W3CDTF">2025-03-20T10:03:06Z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