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CBB3E62-1643-40BF-BA09-30813E57BDE7}" xr6:coauthVersionLast="36" xr6:coauthVersionMax="36" xr10:uidLastSave="{00000000-0000-0000-0000-000000000000}"/>
  <bookViews>
    <workbookView xWindow="0" yWindow="0" windowWidth="28800" windowHeight="11625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" sheetId="14" r:id="rId5"/>
    <sheet name="Račun financiranja prema izvori" sheetId="15" r:id="rId6"/>
    <sheet name="II POSEBNI DIO" sheetId="1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G14" i="3"/>
  <c r="H13" i="1"/>
  <c r="H10" i="1"/>
  <c r="F35" i="8" l="1"/>
  <c r="F33" i="8"/>
  <c r="F31" i="8"/>
  <c r="F29" i="8"/>
  <c r="F27" i="8"/>
  <c r="F25" i="8"/>
  <c r="H25" i="8" s="1"/>
  <c r="E35" i="8"/>
  <c r="E33" i="8"/>
  <c r="E31" i="8"/>
  <c r="E29" i="8"/>
  <c r="E27" i="8"/>
  <c r="E25" i="8"/>
  <c r="D35" i="8"/>
  <c r="D33" i="8"/>
  <c r="D31" i="8"/>
  <c r="D29" i="8"/>
  <c r="D27" i="8"/>
  <c r="D25" i="8"/>
  <c r="C35" i="8"/>
  <c r="C33" i="8"/>
  <c r="C31" i="8"/>
  <c r="C29" i="8"/>
  <c r="C27" i="8"/>
  <c r="C25" i="8"/>
  <c r="F22" i="8"/>
  <c r="G22" i="8" s="1"/>
  <c r="E22" i="8"/>
  <c r="D22" i="8"/>
  <c r="C22" i="8"/>
  <c r="F18" i="8"/>
  <c r="F16" i="8"/>
  <c r="F14" i="8"/>
  <c r="H14" i="8" s="1"/>
  <c r="F12" i="8"/>
  <c r="F10" i="8"/>
  <c r="E18" i="8"/>
  <c r="E16" i="8"/>
  <c r="E14" i="8"/>
  <c r="E12" i="8"/>
  <c r="E10" i="8"/>
  <c r="D18" i="8"/>
  <c r="D16" i="8"/>
  <c r="D14" i="8"/>
  <c r="D12" i="8"/>
  <c r="D10" i="8"/>
  <c r="C18" i="8"/>
  <c r="C16" i="8"/>
  <c r="C14" i="8"/>
  <c r="C12" i="8"/>
  <c r="C10" i="8"/>
  <c r="F7" i="8"/>
  <c r="E7" i="8"/>
  <c r="D7" i="8"/>
  <c r="C7" i="8"/>
  <c r="G8" i="8"/>
  <c r="H8" i="8"/>
  <c r="G9" i="8"/>
  <c r="H9" i="8"/>
  <c r="G11" i="8"/>
  <c r="H11" i="8"/>
  <c r="H13" i="8"/>
  <c r="G15" i="8"/>
  <c r="H15" i="8"/>
  <c r="G17" i="8"/>
  <c r="H17" i="8"/>
  <c r="G19" i="8"/>
  <c r="H19" i="8"/>
  <c r="G23" i="8"/>
  <c r="H23" i="8"/>
  <c r="G24" i="8"/>
  <c r="H24" i="8"/>
  <c r="G26" i="8"/>
  <c r="H26" i="8"/>
  <c r="H28" i="8"/>
  <c r="G30" i="8"/>
  <c r="H30" i="8"/>
  <c r="G32" i="8"/>
  <c r="H32" i="8"/>
  <c r="G34" i="8"/>
  <c r="H34" i="8"/>
  <c r="H36" i="8"/>
  <c r="L25" i="1"/>
  <c r="K25" i="1"/>
  <c r="L24" i="1"/>
  <c r="K24" i="1"/>
  <c r="H16" i="1"/>
  <c r="L15" i="1"/>
  <c r="K15" i="1"/>
  <c r="L14" i="1"/>
  <c r="K14" i="1"/>
  <c r="J13" i="1"/>
  <c r="J16" i="1" s="1"/>
  <c r="I13" i="1"/>
  <c r="G13" i="1"/>
  <c r="L11" i="1"/>
  <c r="K11" i="1"/>
  <c r="J10" i="1"/>
  <c r="I10" i="1"/>
  <c r="L10" i="1" s="1"/>
  <c r="G10" i="1"/>
  <c r="K10" i="1" s="1"/>
  <c r="G16" i="1" l="1"/>
  <c r="K16" i="1" s="1"/>
  <c r="G10" i="8"/>
  <c r="L13" i="1"/>
  <c r="G31" i="8"/>
  <c r="C6" i="8"/>
  <c r="I16" i="1"/>
  <c r="L16" i="1" s="1"/>
  <c r="K13" i="1"/>
  <c r="E21" i="8"/>
  <c r="E6" i="8"/>
  <c r="H27" i="8"/>
  <c r="D6" i="8"/>
  <c r="H29" i="8"/>
  <c r="F6" i="8"/>
  <c r="H10" i="8"/>
  <c r="G33" i="8"/>
  <c r="H12" i="8"/>
  <c r="H16" i="8"/>
  <c r="D21" i="8"/>
  <c r="G14" i="8"/>
  <c r="G18" i="8"/>
  <c r="H18" i="8"/>
  <c r="C21" i="8"/>
  <c r="G16" i="8"/>
  <c r="G7" i="8"/>
  <c r="H7" i="8"/>
  <c r="G25" i="8"/>
  <c r="H31" i="8"/>
  <c r="H33" i="8"/>
  <c r="F21" i="8"/>
  <c r="H22" i="8"/>
  <c r="G80" i="3"/>
  <c r="H21" i="8" l="1"/>
  <c r="G21" i="8"/>
  <c r="H6" i="8"/>
  <c r="G6" i="8"/>
  <c r="H36" i="3"/>
  <c r="H44" i="3"/>
  <c r="H73" i="3"/>
  <c r="H72" i="3" s="1"/>
  <c r="I14" i="3"/>
  <c r="H14" i="3"/>
  <c r="H35" i="3" l="1"/>
  <c r="G37" i="3"/>
  <c r="K39" i="3"/>
  <c r="J74" i="3" l="1"/>
  <c r="J73" i="3" s="1"/>
  <c r="I44" i="3"/>
  <c r="I73" i="3"/>
  <c r="I72" i="3" s="1"/>
  <c r="I36" i="3"/>
  <c r="H20" i="3"/>
  <c r="H19" i="3" s="1"/>
  <c r="J26" i="3"/>
  <c r="I25" i="3"/>
  <c r="L13" i="3"/>
  <c r="K13" i="3"/>
  <c r="H26" i="3"/>
  <c r="H25" i="3" s="1"/>
  <c r="H22" i="3"/>
  <c r="I22" i="3"/>
  <c r="H12" i="3"/>
  <c r="I12" i="3"/>
  <c r="I35" i="3" l="1"/>
  <c r="H8" i="11"/>
  <c r="H9" i="11"/>
  <c r="G8" i="11"/>
  <c r="G9" i="11"/>
  <c r="F7" i="11"/>
  <c r="F6" i="11" s="1"/>
  <c r="E7" i="11"/>
  <c r="D7" i="11"/>
  <c r="D6" i="11" s="1"/>
  <c r="C7" i="11"/>
  <c r="C6" i="11" s="1"/>
  <c r="H7" i="11" l="1"/>
  <c r="G6" i="11"/>
  <c r="G7" i="11"/>
  <c r="E6" i="11"/>
  <c r="H6" i="11" s="1"/>
  <c r="K38" i="3"/>
  <c r="K40" i="3"/>
  <c r="K41" i="3"/>
  <c r="K43" i="3"/>
  <c r="K46" i="3"/>
  <c r="K47" i="3"/>
  <c r="K48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6" i="3"/>
  <c r="K67" i="3"/>
  <c r="K68" i="3"/>
  <c r="K71" i="3"/>
  <c r="K77" i="3"/>
  <c r="L15" i="3"/>
  <c r="L18" i="3"/>
  <c r="L21" i="3"/>
  <c r="L24" i="3"/>
  <c r="L27" i="3"/>
  <c r="L28" i="3"/>
  <c r="K15" i="3"/>
  <c r="K18" i="3"/>
  <c r="K21" i="3"/>
  <c r="K24" i="3"/>
  <c r="K27" i="3"/>
  <c r="K28" i="3"/>
  <c r="I34" i="3" l="1"/>
  <c r="H34" i="3"/>
  <c r="G74" i="3"/>
  <c r="J70" i="3"/>
  <c r="G70" i="3"/>
  <c r="G69" i="3" s="1"/>
  <c r="J65" i="3"/>
  <c r="G65" i="3"/>
  <c r="J56" i="3"/>
  <c r="G56" i="3"/>
  <c r="J49" i="3"/>
  <c r="G49" i="3"/>
  <c r="J45" i="3"/>
  <c r="G45" i="3"/>
  <c r="J42" i="3"/>
  <c r="G42" i="3"/>
  <c r="G36" i="3" s="1"/>
  <c r="J37" i="3"/>
  <c r="I11" i="3"/>
  <c r="I10" i="3" s="1"/>
  <c r="H11" i="3"/>
  <c r="H10" i="3" s="1"/>
  <c r="G26" i="3"/>
  <c r="G25" i="3" s="1"/>
  <c r="J23" i="3"/>
  <c r="G23" i="3"/>
  <c r="G22" i="3" s="1"/>
  <c r="J20" i="3"/>
  <c r="G20" i="3"/>
  <c r="G19" i="3" s="1"/>
  <c r="J17" i="3"/>
  <c r="G17" i="3"/>
  <c r="G16" i="3" s="1"/>
  <c r="J14" i="3"/>
  <c r="J12" i="3" s="1"/>
  <c r="G12" i="3"/>
  <c r="G73" i="3" l="1"/>
  <c r="G72" i="3" s="1"/>
  <c r="G44" i="3"/>
  <c r="J44" i="3"/>
  <c r="K42" i="3"/>
  <c r="K70" i="3"/>
  <c r="L70" i="3"/>
  <c r="L14" i="3"/>
  <c r="K14" i="3"/>
  <c r="J36" i="3"/>
  <c r="K37" i="3"/>
  <c r="L37" i="3"/>
  <c r="K45" i="3"/>
  <c r="L45" i="3"/>
  <c r="J69" i="3"/>
  <c r="J16" i="3"/>
  <c r="K17" i="3"/>
  <c r="L17" i="3"/>
  <c r="L49" i="3"/>
  <c r="K49" i="3"/>
  <c r="L74" i="3"/>
  <c r="K74" i="3"/>
  <c r="J19" i="3"/>
  <c r="L20" i="3"/>
  <c r="K20" i="3"/>
  <c r="L23" i="3"/>
  <c r="K23" i="3"/>
  <c r="K65" i="3"/>
  <c r="L65" i="3"/>
  <c r="J25" i="3"/>
  <c r="L26" i="3"/>
  <c r="K26" i="3"/>
  <c r="K56" i="3"/>
  <c r="L56" i="3"/>
  <c r="J22" i="3"/>
  <c r="G11" i="3"/>
  <c r="G10" i="3" s="1"/>
  <c r="G35" i="3" l="1"/>
  <c r="G34" i="3" s="1"/>
  <c r="K44" i="3"/>
  <c r="L44" i="3"/>
  <c r="L69" i="3"/>
  <c r="K69" i="3"/>
  <c r="K16" i="3"/>
  <c r="L16" i="3"/>
  <c r="L73" i="3"/>
  <c r="K73" i="3"/>
  <c r="J72" i="3"/>
  <c r="J11" i="3"/>
  <c r="K22" i="3"/>
  <c r="L22" i="3"/>
  <c r="L25" i="3"/>
  <c r="K25" i="3"/>
  <c r="K36" i="3"/>
  <c r="L36" i="3"/>
  <c r="J35" i="3"/>
  <c r="L12" i="3"/>
  <c r="K12" i="3"/>
  <c r="L19" i="3"/>
  <c r="K19" i="3"/>
  <c r="K35" i="3" l="1"/>
  <c r="L35" i="3"/>
  <c r="J34" i="3"/>
  <c r="J10" i="3"/>
  <c r="K11" i="3"/>
  <c r="L11" i="3"/>
  <c r="L72" i="3"/>
  <c r="K72" i="3"/>
  <c r="L10" i="3" l="1"/>
  <c r="K10" i="3"/>
  <c r="K34" i="3"/>
  <c r="L34" i="3"/>
</calcChain>
</file>

<file path=xl/sharedStrings.xml><?xml version="1.0" encoding="utf-8"?>
<sst xmlns="http://schemas.openxmlformats.org/spreadsheetml/2006/main" count="1163" uniqueCount="277">
  <si>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</si>
  <si>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</si>
  <si>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</si>
  <si>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</si>
  <si>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</si>
  <si>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</si>
  <si>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</si>
  <si>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</si>
  <si>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</si>
  <si>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</si>
  <si>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</si>
  <si>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</si>
  <si>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</si>
  <si>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</si>
  <si>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</si>
  <si>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</si>
  <si>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</si>
  <si>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</si>
  <si>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</si>
  <si>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</si>
  <si>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</si>
  <si>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</si>
  <si>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</si>
  <si>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</si>
  <si>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</si>
  <si>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</si>
  <si>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</si>
  <si>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</si>
  <si>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</si>
  <si>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</si>
  <si>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</si>
  <si>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</si>
  <si>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</si>
  <si>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</si>
  <si>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</si>
  <si>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</si>
  <si>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</si>
  <si>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</si>
  <si>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</si>
  <si>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</si>
  <si>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Pomoći prorač.korisnic. iz pror.koji im nije nadležan</t>
  </si>
  <si>
    <t>Tekuće pomoći pror.korisnicima iz pror.koji im nije n</t>
  </si>
  <si>
    <t>Prihodi od imovine</t>
  </si>
  <si>
    <t>Kamate na depozite po viđenju</t>
  </si>
  <si>
    <t>Prihodi po posebnim propisima i anaknada</t>
  </si>
  <si>
    <t>Ostali nespomenuti prihodi</t>
  </si>
  <si>
    <t>Prihodi od donacija</t>
  </si>
  <si>
    <t>Donacije</t>
  </si>
  <si>
    <t>Tekuće donacije</t>
  </si>
  <si>
    <t>Prihodi iz nadležnog proračuna</t>
  </si>
  <si>
    <t>Prihodi iz nadležnog proračuna za fin.rashoda pos.</t>
  </si>
  <si>
    <t>Prihodi iz nad.pror.za fin.rashoda za nefin.imovinu</t>
  </si>
  <si>
    <t>Plaće za prekovremeni rad</t>
  </si>
  <si>
    <t>Ostali rashodi za zaposlene</t>
  </si>
  <si>
    <t>Doprinosi na plaće</t>
  </si>
  <si>
    <t>Doprinosi za obavezno zdravstveno osiguranje</t>
  </si>
  <si>
    <t>Naknada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</si>
  <si>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</si>
  <si>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</si>
  <si>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</si>
  <si>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</si>
  <si>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</si>
  <si>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održavanje</t>
  </si>
  <si>
    <t>Sitan inventar</t>
  </si>
  <si>
    <t>Službena radna odjeća i obuća</t>
  </si>
  <si>
    <t>Rashodi za usluge</t>
  </si>
  <si>
    <t>Usluge telefona, pošte i prijevoza</t>
  </si>
  <si>
    <t>Usluge tekućeg i investicionog održavanja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</si>
  <si>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</si>
  <si>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</si>
  <si>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</si>
  <si>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</si>
  <si>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</si>
  <si>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</si>
  <si>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Ostali nespomenuti rashodi poslovanja</t>
  </si>
  <si>
    <t>Naknade za rad preds.i izvršnih tijela</t>
  </si>
  <si>
    <t>Premije osiguranja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</si>
  <si>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</si>
  <si>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</si>
  <si>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</si>
  <si>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</si>
  <si>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</si>
  <si>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Postrojenje i oprema</t>
  </si>
  <si>
    <t>Uredska oprema i namještaj</t>
  </si>
  <si>
    <t>Oprema za održavanje i zaštitu</t>
  </si>
  <si>
    <t>Uređaji,strojevi i oprema za ostale namjene</t>
  </si>
  <si>
    <t>111 Opći prihodi i primici</t>
  </si>
  <si>
    <t>112 Opći prihodi i primici-posebni programi</t>
  </si>
  <si>
    <t>311 Vlastiti prihodi</t>
  </si>
  <si>
    <t>531 Proračuni drugi nivoi</t>
  </si>
  <si>
    <t>551 Pomoći iz inozemstva</t>
  </si>
  <si>
    <t>611 Donacije</t>
  </si>
  <si>
    <t>821 Preneseni viškovi iz ranijih godina</t>
  </si>
  <si>
    <t>09 Obrazovanje</t>
  </si>
  <si>
    <t>0911 Predškolsko obrazovanje</t>
  </si>
  <si>
    <t>0960 Dodatne usluge u obrazovanju</t>
  </si>
  <si>
    <t>Pomoći od međ.organizacija</t>
  </si>
  <si>
    <t>Komunikaciska oprema</t>
  </si>
  <si>
    <t>Ulaganje u računalne programe</t>
  </si>
  <si>
    <t>Nematerijalna proizvedena imovina</t>
  </si>
  <si>
    <t>Plaće u naravi</t>
  </si>
  <si>
    <t>411 Prihodi za posebne namjenei</t>
  </si>
  <si>
    <t>11 opći prihodi i primici</t>
  </si>
  <si>
    <t>111 Opći prihodi i primici-redovna djelatnost kod korisnika iz Grada Rovinja</t>
  </si>
  <si>
    <t>112 posebni programi-zajedniči dio iz Grada Rovinja</t>
  </si>
  <si>
    <t>31 Vlastiti prihodi</t>
  </si>
  <si>
    <t>41 prihodi za posebne namjene</t>
  </si>
  <si>
    <t>53 proračun drugi nivoi</t>
  </si>
  <si>
    <t>55 pomoć iz inozemstva</t>
  </si>
  <si>
    <t>61 donacije</t>
  </si>
  <si>
    <t>82 preneseni viškovi iz ranijih godina</t>
  </si>
  <si>
    <t xml:space="preserve"> RAČUN FINANCIRANJA</t>
  </si>
  <si>
    <t xml:space="preserve">IZVJEŠTAJ RAČUNA FINANCIRANJA PREMA EKONOMSKOJ KLASIFIKACIJI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</si>
  <si>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</si>
  <si>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</si>
  <si>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</si>
  <si>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</si>
  <si>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</si>
  <si>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</si>
  <si>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</si>
  <si>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</si>
  <si>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</si>
  <si>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</si>
  <si>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</si>
  <si>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</si>
  <si>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</si>
  <si>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</si>
  <si>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</si>
  <si>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</si>
  <si>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</si>
  <si>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 xml:space="preserve">UKUPNO IZDACI </t>
  </si>
  <si>
    <t xml:space="preserve">IZVJEŠTAJ O IZVRŠENJU FINANCIJSKOG PLANA PRORAČUNSKOG KORISNIKA JEDINICE LOKALNE I PODRUČNE (REGIONALNE) SAMOUPRAVE: T.D.V.-G.I.I. "NARIDOLA" ZA RAZDOBLJE OD 01.01.2025.-30.06.2025. </t>
  </si>
  <si>
    <t>IZVORNI PLAN  2025.*</t>
  </si>
  <si>
    <t>TEKUĆI PLAN 2025.*</t>
  </si>
  <si>
    <t>IZVORNI PLAN 2025.*</t>
  </si>
  <si>
    <t>IZVORNI PLAN 2025.</t>
  </si>
  <si>
    <t>TEKUĆI PLAN 2025.</t>
  </si>
  <si>
    <t>Pozicija za G.K.</t>
  </si>
  <si>
    <t>Pozicija</t>
  </si>
  <si>
    <t>Izvori financ.</t>
  </si>
  <si>
    <t>Razdjel</t>
  </si>
  <si>
    <t>Glava</t>
  </si>
  <si>
    <t>Program</t>
  </si>
  <si>
    <t>Funkcija</t>
  </si>
  <si>
    <t>Korisnik</t>
  </si>
  <si>
    <t>Aktivnost / projekt</t>
  </si>
  <si>
    <t>Konto</t>
  </si>
  <si>
    <t>Naziv</t>
  </si>
  <si>
    <t>Izvorni plan
2025</t>
  </si>
  <si>
    <t>Plan
2025</t>
  </si>
  <si>
    <t>Preraspodjela
2025</t>
  </si>
  <si>
    <t>Plan+preraspodjela</t>
  </si>
  <si>
    <t>Izvršenje od
01.01.2025 do 30.06.2025</t>
  </si>
  <si>
    <t>Razlika izvršenja</t>
  </si>
  <si>
    <t>Izvršenje od
01.01.2025 do 30.06.2025
 / plan 2025</t>
  </si>
  <si>
    <t>15=(13+14)</t>
  </si>
  <si>
    <t>18=(16/15)*100</t>
  </si>
  <si>
    <t>007</t>
  </si>
  <si>
    <t xml:space="preserve">  </t>
  </si>
  <si>
    <t xml:space="preserve">     </t>
  </si>
  <si>
    <t xml:space="preserve">          </t>
  </si>
  <si>
    <t>UPRAVNI ODJEL ZA DRUŠTVENE DJELATNOSTI</t>
  </si>
  <si>
    <t>01</t>
  </si>
  <si>
    <t>P1032</t>
  </si>
  <si>
    <t>Program: SOCIJALNA SKRB</t>
  </si>
  <si>
    <t xml:space="preserve">7-076      </t>
  </si>
  <si>
    <t xml:space="preserve">112                                                                   </t>
  </si>
  <si>
    <t xml:space="preserve">1070      </t>
  </si>
  <si>
    <t xml:space="preserve">A103210   </t>
  </si>
  <si>
    <t>Aktivnost: NAKNADA RAZLIKE U CIJENI SMJEŠTAJA DJECE U VRTIĆE</t>
  </si>
  <si>
    <t xml:space="preserve">3         </t>
  </si>
  <si>
    <t xml:space="preserve">32        </t>
  </si>
  <si>
    <t xml:space="preserve">322       </t>
  </si>
  <si>
    <t xml:space="preserve">3222      </t>
  </si>
  <si>
    <t>02</t>
  </si>
  <si>
    <t>P1035</t>
  </si>
  <si>
    <t xml:space="preserve">0911      </t>
  </si>
  <si>
    <t>34522</t>
  </si>
  <si>
    <t>Proračunski korisnik 34522: TALIJANSKI DJEČJI VRTIĆ-GIARDINO D'INFANZIA NARIDOLA ROVINJ-ROVIGNO</t>
  </si>
  <si>
    <t xml:space="preserve">7-120      </t>
  </si>
  <si>
    <t xml:space="preserve">411,111,311,531,551,611                                               </t>
  </si>
  <si>
    <t xml:space="preserve">A103501   </t>
  </si>
  <si>
    <t>Aktivnost: REDOVAN RAD PREDŠKOLSKE USTANOVE</t>
  </si>
  <si>
    <t xml:space="preserve">411,111,531,551,611                                                   </t>
  </si>
  <si>
    <t xml:space="preserve">111,531                                                               </t>
  </si>
  <si>
    <t xml:space="preserve">31        </t>
  </si>
  <si>
    <t xml:space="preserve">311       </t>
  </si>
  <si>
    <t xml:space="preserve">3111      </t>
  </si>
  <si>
    <t xml:space="preserve">3113      </t>
  </si>
  <si>
    <t xml:space="preserve">312       </t>
  </si>
  <si>
    <t xml:space="preserve">3121      </t>
  </si>
  <si>
    <t xml:space="preserve">313       </t>
  </si>
  <si>
    <t xml:space="preserve">3132      </t>
  </si>
  <si>
    <t>Doprinosi za obvezno zdravstveno osiguranje</t>
  </si>
  <si>
    <t xml:space="preserve">411,111,531                                                           </t>
  </si>
  <si>
    <t xml:space="preserve">321       </t>
  </si>
  <si>
    <t xml:space="preserve">411                                                                   </t>
  </si>
  <si>
    <t xml:space="preserve">3211      </t>
  </si>
  <si>
    <t xml:space="preserve">3212      </t>
  </si>
  <si>
    <t>Naknade za prijevoz, za rad na terenu i odvojeni život</t>
  </si>
  <si>
    <t xml:space="preserve">3213      </t>
  </si>
  <si>
    <t xml:space="preserve">411,111,551,611                                                       </t>
  </si>
  <si>
    <t xml:space="preserve">411,551,611                                                           </t>
  </si>
  <si>
    <t xml:space="preserve">3221      </t>
  </si>
  <si>
    <t xml:space="preserve">411,111                                                               </t>
  </si>
  <si>
    <t xml:space="preserve">3223      </t>
  </si>
  <si>
    <t xml:space="preserve">3224      </t>
  </si>
  <si>
    <t>Materijal i dijelovi za tekuće i investicijsko održavanje</t>
  </si>
  <si>
    <t xml:space="preserve">3225      </t>
  </si>
  <si>
    <t>Sitni inventar i autogume</t>
  </si>
  <si>
    <t xml:space="preserve">111                                                                   </t>
  </si>
  <si>
    <t xml:space="preserve">3227      </t>
  </si>
  <si>
    <t>Službena, radna i zaštitna odjeća i obuća</t>
  </si>
  <si>
    <t xml:space="preserve">323       </t>
  </si>
  <si>
    <t xml:space="preserve">3231      </t>
  </si>
  <si>
    <t>Usluge telefona, interneta, pošte i prijevoza</t>
  </si>
  <si>
    <t xml:space="preserve">3232      </t>
  </si>
  <si>
    <t>Usluge tekućeg i investicijskog održavanja</t>
  </si>
  <si>
    <t xml:space="preserve">3233      </t>
  </si>
  <si>
    <t>Usluge promidžbe i informiranja</t>
  </si>
  <si>
    <t xml:space="preserve">3234      </t>
  </si>
  <si>
    <t xml:space="preserve">3235      </t>
  </si>
  <si>
    <t xml:space="preserve">3236      </t>
  </si>
  <si>
    <t>Zdravstvene i veterinarske usluge</t>
  </si>
  <si>
    <t xml:space="preserve">3237      </t>
  </si>
  <si>
    <t xml:space="preserve">3238      </t>
  </si>
  <si>
    <t xml:space="preserve">3239      </t>
  </si>
  <si>
    <t xml:space="preserve">329       </t>
  </si>
  <si>
    <t xml:space="preserve">3292      </t>
  </si>
  <si>
    <t xml:space="preserve">                                                                      </t>
  </si>
  <si>
    <t xml:space="preserve">3294      </t>
  </si>
  <si>
    <t>Članarine i norme</t>
  </si>
  <si>
    <t xml:space="preserve">3295      </t>
  </si>
  <si>
    <t xml:space="preserve">34        </t>
  </si>
  <si>
    <t xml:space="preserve">343       </t>
  </si>
  <si>
    <t xml:space="preserve">3431      </t>
  </si>
  <si>
    <t xml:space="preserve">411,311,551,611                                                       </t>
  </si>
  <si>
    <t xml:space="preserve">4         </t>
  </si>
  <si>
    <t xml:space="preserve">42        </t>
  </si>
  <si>
    <t xml:space="preserve">411,311,611                                                           </t>
  </si>
  <si>
    <t xml:space="preserve">422       </t>
  </si>
  <si>
    <t>Postrojenja i oprema</t>
  </si>
  <si>
    <t xml:space="preserve">4221      </t>
  </si>
  <si>
    <t xml:space="preserve">4222      </t>
  </si>
  <si>
    <t>Komunikacijska oprema</t>
  </si>
  <si>
    <t xml:space="preserve">4227      </t>
  </si>
  <si>
    <t>Uređaji, strojevi i oprema za ostale namjene</t>
  </si>
  <si>
    <t xml:space="preserve">551                                                                   </t>
  </si>
  <si>
    <t xml:space="preserve">424       </t>
  </si>
  <si>
    <t>Knjige, umjetnička djela i ostale izložbene vrijednosti</t>
  </si>
  <si>
    <t xml:space="preserve">4241      </t>
  </si>
  <si>
    <t>Knjige</t>
  </si>
  <si>
    <t xml:space="preserve">7-121      </t>
  </si>
  <si>
    <t xml:space="preserve">A103502   </t>
  </si>
  <si>
    <t>Aktivnost: UPRAVNO VIJEĆE</t>
  </si>
  <si>
    <t xml:space="preserve">3291      </t>
  </si>
  <si>
    <t>Naknade za rad predstavničkih i izvršnih tijela, povjerenstava i slično</t>
  </si>
  <si>
    <t xml:space="preserve">7-122      </t>
  </si>
  <si>
    <t xml:space="preserve">531                                                                   </t>
  </si>
  <si>
    <t xml:space="preserve">A103503   </t>
  </si>
  <si>
    <t>Aktivnost: PROGRAM ZA DJECU NACIONALNIH MANJINA</t>
  </si>
  <si>
    <t xml:space="preserve">7-123      </t>
  </si>
  <si>
    <t xml:space="preserve">A103504   </t>
  </si>
  <si>
    <t>Aktivnost: PROGRAM PREDŠKOLE</t>
  </si>
  <si>
    <t xml:space="preserve">7-125      </t>
  </si>
  <si>
    <t xml:space="preserve">A103513   </t>
  </si>
  <si>
    <t>Aktivnost: POMOĆNICI ZA DJECU S TEŠKOĆAMA U RAZVOJU</t>
  </si>
  <si>
    <t xml:space="preserve">7-126      </t>
  </si>
  <si>
    <t xml:space="preserve">K103503   </t>
  </si>
  <si>
    <t>Kapitalni projekt : OPREMANJE</t>
  </si>
  <si>
    <t xml:space="preserve">4223      </t>
  </si>
  <si>
    <t>II POSEBNI DIO -IZVJEŠTAJ PO PROGRAMSKOJ KLASIFIKACIJI</t>
  </si>
  <si>
    <t xml:space="preserve">OSTVARENJE/IZVRŠENJE 
1-6.2024. </t>
  </si>
  <si>
    <t xml:space="preserve">OSTVARENJE/IZVRŠENJE 
1.-6.2025. </t>
  </si>
  <si>
    <t xml:space="preserve">OSTVARENJE/IZVRŠENJE 
1.-6.2024. </t>
  </si>
  <si>
    <t xml:space="preserve">IZVRŠENJE 
1.-6.2024. </t>
  </si>
  <si>
    <t xml:space="preserve">IZVRŠENJE 
1.-6.2025.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</si>
</sst>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#,##0.00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96"/>
      <name val="Calibri"/>
      <family val="2"/>
      <charset val="238"/>
      <scheme val="minor"/>
    </font>
    <font>
      <sz val="9"/>
      <color rgb="FF000096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B97"/>
        <bgColor indexed="64"/>
      </patternFill>
    </fill>
    <fill>
      <patternFill patternType="solid">
        <fgColor rgb="FFAAEDA0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D5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 applyProtection="1">
      <alignment horizontal="center" vertical="center" wrapText="1"/>
    </xf>
    <xf numFmtId="43" fontId="12" fillId="0" borderId="0" xfId="0" applyNumberFormat="1" applyFont="1" applyAlignment="1">
      <alignment wrapText="1"/>
    </xf>
    <xf numFmtId="43" fontId="1" fillId="0" borderId="5" xfId="0" applyNumberFormat="1" applyFont="1" applyBorder="1" applyAlignment="1">
      <alignment horizontal="center" vertical="center"/>
    </xf>
    <xf numFmtId="43" fontId="6" fillId="0" borderId="3" xfId="0" quotePrefix="1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>
      <alignment horizontal="right"/>
    </xf>
    <xf numFmtId="43" fontId="6" fillId="0" borderId="3" xfId="0" applyNumberFormat="1" applyFont="1" applyFill="1" applyBorder="1" applyAlignment="1">
      <alignment horizontal="right"/>
    </xf>
    <xf numFmtId="43" fontId="6" fillId="0" borderId="3" xfId="0" applyNumberFormat="1" applyFont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center" vertical="center" wrapText="1"/>
    </xf>
    <xf numFmtId="43" fontId="5" fillId="0" borderId="0" xfId="0" applyNumberFormat="1" applyFont="1" applyBorder="1" applyAlignment="1">
      <alignment horizontal="right"/>
    </xf>
    <xf numFmtId="43" fontId="11" fillId="0" borderId="0" xfId="0" applyNumberFormat="1" applyFont="1" applyFill="1" applyBorder="1" applyAlignment="1" applyProtection="1">
      <alignment horizontal="left" vertical="top" wrapText="1"/>
    </xf>
    <xf numFmtId="43" fontId="0" fillId="0" borderId="0" xfId="0" applyNumberFormat="1"/>
    <xf numFmtId="43" fontId="3" fillId="0" borderId="0" xfId="0" applyNumberFormat="1" applyFont="1" applyFill="1" applyBorder="1" applyAlignment="1" applyProtection="1">
      <alignment vertical="center" wrapText="1"/>
    </xf>
    <xf numFmtId="43" fontId="14" fillId="2" borderId="3" xfId="0" applyNumberFormat="1" applyFont="1" applyFill="1" applyBorder="1" applyAlignment="1" applyProtection="1">
      <alignment horizontal="center" vertical="center" wrapText="1"/>
    </xf>
    <xf numFmtId="43" fontId="3" fillId="0" borderId="0" xfId="0" applyNumberFormat="1" applyFont="1" applyFill="1" applyBorder="1" applyAlignment="1" applyProtection="1"/>
    <xf numFmtId="43" fontId="6" fillId="2" borderId="3" xfId="0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horizontal="center" vertical="center" wrapText="1"/>
    </xf>
    <xf numFmtId="43" fontId="3" fillId="2" borderId="3" xfId="0" applyNumberFormat="1" applyFont="1" applyFill="1" applyBorder="1" applyAlignment="1">
      <alignment horizontal="right"/>
    </xf>
    <xf numFmtId="43" fontId="6" fillId="2" borderId="3" xfId="0" applyNumberFormat="1" applyFont="1" applyFill="1" applyBorder="1" applyAlignment="1">
      <alignment horizontal="right"/>
    </xf>
    <xf numFmtId="43" fontId="1" fillId="0" borderId="3" xfId="0" applyNumberFormat="1" applyFont="1" applyBorder="1"/>
    <xf numFmtId="43" fontId="0" fillId="0" borderId="3" xfId="0" applyNumberFormat="1" applyBorder="1"/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43" fontId="6" fillId="4" borderId="3" xfId="0" applyNumberFormat="1" applyFont="1" applyFill="1" applyBorder="1" applyAlignment="1">
      <alignment horizontal="right"/>
    </xf>
    <xf numFmtId="43" fontId="3" fillId="4" borderId="3" xfId="0" applyNumberFormat="1" applyFont="1" applyFill="1" applyBorder="1" applyAlignment="1">
      <alignment horizontal="right"/>
    </xf>
    <xf numFmtId="43" fontId="1" fillId="4" borderId="3" xfId="0" applyNumberFormat="1" applyFont="1" applyFill="1" applyBorder="1"/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4" borderId="3" xfId="0" quotePrefix="1" applyFont="1" applyFill="1" applyBorder="1" applyAlignment="1">
      <alignment horizontal="left" vertical="center"/>
    </xf>
    <xf numFmtId="0" fontId="16" fillId="4" borderId="3" xfId="0" quotePrefix="1" applyFont="1" applyFill="1" applyBorder="1" applyAlignment="1">
      <alignment horizontal="left" vertical="center"/>
    </xf>
    <xf numFmtId="43" fontId="11" fillId="4" borderId="3" xfId="0" applyNumberFormat="1" applyFont="1" applyFill="1" applyBorder="1" applyAlignment="1">
      <alignment horizontal="right"/>
    </xf>
    <xf numFmtId="43" fontId="19" fillId="4" borderId="3" xfId="0" applyNumberFormat="1" applyFont="1" applyFill="1" applyBorder="1"/>
    <xf numFmtId="43" fontId="6" fillId="5" borderId="3" xfId="0" applyNumberFormat="1" applyFont="1" applyFill="1" applyBorder="1" applyAlignment="1">
      <alignment horizontal="right"/>
    </xf>
    <xf numFmtId="43" fontId="1" fillId="5" borderId="3" xfId="0" applyNumberFormat="1" applyFont="1" applyFill="1" applyBorder="1"/>
    <xf numFmtId="0" fontId="9" fillId="4" borderId="3" xfId="0" applyNumberFormat="1" applyFont="1" applyFill="1" applyBorder="1" applyAlignment="1" applyProtection="1">
      <alignment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43" fontId="6" fillId="6" borderId="3" xfId="0" applyNumberFormat="1" applyFont="1" applyFill="1" applyBorder="1" applyAlignment="1">
      <alignment horizontal="right"/>
    </xf>
    <xf numFmtId="43" fontId="1" fillId="6" borderId="3" xfId="0" applyNumberFormat="1" applyFont="1" applyFill="1" applyBorder="1"/>
    <xf numFmtId="43" fontId="13" fillId="0" borderId="5" xfId="0" applyNumberFormat="1" applyFont="1" applyBorder="1" applyAlignment="1">
      <alignment horizontal="right" vertical="center"/>
    </xf>
    <xf numFmtId="43" fontId="0" fillId="6" borderId="3" xfId="0" applyNumberFormat="1" applyFill="1" applyBorder="1"/>
    <xf numFmtId="43" fontId="0" fillId="5" borderId="3" xfId="0" applyNumberFormat="1" applyFill="1" applyBorder="1"/>
    <xf numFmtId="43" fontId="0" fillId="4" borderId="3" xfId="0" applyNumberFormat="1" applyFill="1" applyBorder="1"/>
    <xf numFmtId="43" fontId="0" fillId="2" borderId="3" xfId="0" applyNumberFormat="1" applyFill="1" applyBorder="1"/>
    <xf numFmtId="43" fontId="0" fillId="2" borderId="3" xfId="0" applyNumberFormat="1" applyFill="1" applyBorder="1" applyAlignment="1">
      <alignment horizontal="center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43" fontId="6" fillId="7" borderId="3" xfId="0" applyNumberFormat="1" applyFont="1" applyFill="1" applyBorder="1" applyAlignment="1">
      <alignment horizontal="right"/>
    </xf>
    <xf numFmtId="43" fontId="1" fillId="7" borderId="3" xfId="0" applyNumberFormat="1" applyFont="1" applyFill="1" applyBorder="1"/>
    <xf numFmtId="43" fontId="0" fillId="7" borderId="3" xfId="0" applyNumberFormat="1" applyFill="1" applyBorder="1"/>
    <xf numFmtId="0" fontId="0" fillId="0" borderId="3" xfId="0" applyBorder="1"/>
    <xf numFmtId="0" fontId="0" fillId="2" borderId="3" xfId="0" applyFill="1" applyBorder="1"/>
    <xf numFmtId="43" fontId="1" fillId="2" borderId="3" xfId="0" applyNumberFormat="1" applyFont="1" applyFill="1" applyBorder="1"/>
    <xf numFmtId="0" fontId="0" fillId="2" borderId="3" xfId="0" applyFill="1" applyBorder="1" applyAlignment="1">
      <alignment horizontal="left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43" fontId="6" fillId="3" borderId="3" xfId="0" applyNumberFormat="1" applyFont="1" applyFill="1" applyBorder="1" applyAlignment="1" applyProtection="1">
      <alignment wrapText="1"/>
    </xf>
    <xf numFmtId="43" fontId="0" fillId="0" borderId="3" xfId="0" applyNumberFormat="1" applyFont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inden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 wrapText="1"/>
    </xf>
    <xf numFmtId="3" fontId="22" fillId="10" borderId="7" xfId="0" applyNumberFormat="1" applyFont="1" applyFill="1" applyBorder="1" applyAlignment="1">
      <alignment horizontal="right"/>
    </xf>
    <xf numFmtId="0" fontId="24" fillId="0" borderId="7" xfId="0" applyFont="1" applyBorder="1"/>
    <xf numFmtId="0" fontId="9" fillId="10" borderId="7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left" vertical="center"/>
    </xf>
    <xf numFmtId="0" fontId="9" fillId="10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10" borderId="7" xfId="0" applyFont="1" applyFill="1" applyBorder="1" applyAlignment="1">
      <alignment horizontal="center" vertical="center" wrapText="1"/>
    </xf>
    <xf numFmtId="3" fontId="22" fillId="10" borderId="7" xfId="0" applyNumberFormat="1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3" fontId="22" fillId="1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11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/>
    <xf numFmtId="0" fontId="10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3" fontId="3" fillId="2" borderId="3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3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11" borderId="3" xfId="0" applyNumberFormat="1" applyFont="1" applyFill="1" applyBorder="1" applyAlignment="1" applyProtection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49" fontId="0" fillId="13" borderId="0" xfId="0" applyNumberFormat="1" applyFont="1" applyFill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1" fillId="13" borderId="0" xfId="0" applyNumberFormat="1" applyFont="1" applyFill="1" applyAlignment="1">
      <alignment vertical="center"/>
    </xf>
    <xf numFmtId="4" fontId="1" fillId="13" borderId="0" xfId="0" applyNumberFormat="1" applyFont="1" applyFill="1" applyAlignment="1">
      <alignment vertical="center"/>
    </xf>
    <xf numFmtId="164" fontId="1" fillId="13" borderId="0" xfId="0" applyNumberFormat="1" applyFont="1" applyFill="1" applyAlignment="1">
      <alignment vertical="center"/>
    </xf>
    <xf numFmtId="49" fontId="0" fillId="14" borderId="0" xfId="0" applyNumberFormat="1" applyFont="1" applyFill="1" applyAlignment="1">
      <alignment vertical="center"/>
    </xf>
    <xf numFmtId="49" fontId="25" fillId="14" borderId="0" xfId="0" applyNumberFormat="1" applyFont="1" applyFill="1" applyAlignment="1">
      <alignment vertical="center"/>
    </xf>
    <xf numFmtId="49" fontId="1" fillId="14" borderId="0" xfId="0" applyNumberFormat="1" applyFont="1" applyFill="1" applyAlignment="1">
      <alignment vertical="center"/>
    </xf>
    <xf numFmtId="4" fontId="1" fillId="14" borderId="0" xfId="0" applyNumberFormat="1" applyFont="1" applyFill="1" applyAlignment="1">
      <alignment vertical="center"/>
    </xf>
    <xf numFmtId="164" fontId="1" fillId="14" borderId="0" xfId="0" applyNumberFormat="1" applyFont="1" applyFill="1" applyAlignment="1">
      <alignment vertical="center"/>
    </xf>
    <xf numFmtId="49" fontId="0" fillId="15" borderId="0" xfId="0" applyNumberFormat="1" applyFont="1" applyFill="1" applyAlignment="1">
      <alignment vertical="center"/>
    </xf>
    <xf numFmtId="49" fontId="25" fillId="15" borderId="0" xfId="0" applyNumberFormat="1" applyFont="1" applyFill="1" applyAlignment="1">
      <alignment vertical="center"/>
    </xf>
    <xf numFmtId="49" fontId="1" fillId="15" borderId="0" xfId="0" applyNumberFormat="1" applyFont="1" applyFill="1" applyAlignment="1">
      <alignment vertical="center"/>
    </xf>
    <xf numFmtId="4" fontId="1" fillId="15" borderId="0" xfId="0" applyNumberFormat="1" applyFont="1" applyFill="1" applyAlignment="1">
      <alignment vertical="center"/>
    </xf>
    <xf numFmtId="164" fontId="1" fillId="15" borderId="0" xfId="0" applyNumberFormat="1" applyFont="1" applyFill="1" applyAlignment="1">
      <alignment vertical="center"/>
    </xf>
    <xf numFmtId="49" fontId="0" fillId="16" borderId="0" xfId="0" applyNumberFormat="1" applyFont="1" applyFill="1" applyAlignment="1">
      <alignment vertical="center"/>
    </xf>
    <xf numFmtId="49" fontId="25" fillId="16" borderId="0" xfId="0" applyNumberFormat="1" applyFont="1" applyFill="1" applyAlignment="1">
      <alignment vertical="center"/>
    </xf>
    <xf numFmtId="49" fontId="1" fillId="16" borderId="0" xfId="0" applyNumberFormat="1" applyFont="1" applyFill="1" applyAlignment="1">
      <alignment vertical="center"/>
    </xf>
    <xf numFmtId="4" fontId="1" fillId="16" borderId="0" xfId="0" applyNumberFormat="1" applyFont="1" applyFill="1" applyAlignment="1">
      <alignment vertical="center"/>
    </xf>
    <xf numFmtId="164" fontId="1" fillId="16" borderId="0" xfId="0" applyNumberFormat="1" applyFont="1" applyFill="1" applyAlignment="1">
      <alignment vertical="center"/>
    </xf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49" fontId="0" fillId="17" borderId="0" xfId="0" applyNumberFormat="1" applyFont="1" applyFill="1" applyAlignment="1">
      <alignment vertical="center"/>
    </xf>
    <xf numFmtId="49" fontId="25" fillId="17" borderId="0" xfId="0" applyNumberFormat="1" applyFont="1" applyFill="1" applyAlignment="1">
      <alignment vertical="center"/>
    </xf>
    <xf numFmtId="49" fontId="1" fillId="17" borderId="0" xfId="0" applyNumberFormat="1" applyFont="1" applyFill="1" applyAlignment="1">
      <alignment vertical="center"/>
    </xf>
    <xf numFmtId="4" fontId="1" fillId="17" borderId="0" xfId="0" applyNumberFormat="1" applyFont="1" applyFill="1" applyAlignment="1">
      <alignment vertical="center"/>
    </xf>
    <xf numFmtId="164" fontId="1" fillId="17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12" borderId="9" xfId="0" applyFont="1" applyFill="1" applyBorder="1" applyAlignment="1">
      <alignment horizontal="center" vertical="center" textRotation="90" wrapText="1"/>
    </xf>
    <xf numFmtId="0" fontId="15" fillId="12" borderId="10" xfId="0" applyFont="1" applyFill="1" applyBorder="1" applyAlignment="1">
      <alignment horizontal="center" vertical="center" textRotation="90" wrapText="1"/>
    </xf>
    <xf numFmtId="0" fontId="15" fillId="12" borderId="11" xfId="0" applyFont="1" applyFill="1" applyBorder="1" applyAlignment="1">
      <alignment horizontal="center" vertical="center" textRotation="90" wrapText="1"/>
    </xf>
    <xf numFmtId="0" fontId="15" fillId="12" borderId="9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workbookViewId="0">
      <selection activeCell="B1" sqref="B1:L25"/>
    </sheetView>
  </sheetViews>
  <sheetFormatPr defaultRowHeight="15" x14ac:dyDescent="0.25"/>
  <cols>
    <col min="6" max="6" width="25.28515625" customWidth="1"/>
    <col min="7" max="10" width="25.28515625" style="39" customWidth="1"/>
    <col min="11" max="12" width="15.7109375" style="39" customWidth="1"/>
  </cols>
  <sheetData>
    <row r="1" spans="2:12" ht="42" customHeight="1" x14ac:dyDescent="0.25">
      <c r="B1" s="164" t="s">
        <v>131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2:12" ht="18" customHeight="1" x14ac:dyDescent="0.25">
      <c r="B2" s="1"/>
      <c r="C2" s="1"/>
      <c r="D2" s="1"/>
      <c r="E2" s="1"/>
      <c r="F2" s="1"/>
      <c r="G2" s="29"/>
      <c r="H2" s="29"/>
      <c r="I2" s="29"/>
      <c r="J2" s="29"/>
      <c r="K2" s="29"/>
    </row>
    <row r="3" spans="2:12" ht="15.75" customHeight="1" x14ac:dyDescent="0.25">
      <c r="B3" s="164" t="s">
        <v>8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36" customHeight="1" x14ac:dyDescent="0.25">
      <c r="B4" s="184"/>
      <c r="C4" s="184"/>
      <c r="D4" s="184"/>
      <c r="E4" s="13"/>
      <c r="F4" s="13"/>
      <c r="G4" s="29"/>
      <c r="H4" s="29"/>
      <c r="I4" s="29"/>
      <c r="J4" s="40"/>
      <c r="K4" s="40"/>
    </row>
    <row r="5" spans="2:12" ht="18" customHeight="1" x14ac:dyDescent="0.25">
      <c r="B5" s="164" t="s">
        <v>33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 ht="18" customHeight="1" x14ac:dyDescent="0.25">
      <c r="B6" s="24"/>
      <c r="C6" s="26"/>
      <c r="D6" s="26"/>
      <c r="E6" s="26"/>
      <c r="F6" s="26"/>
      <c r="G6" s="30"/>
      <c r="H6" s="30"/>
      <c r="I6" s="30"/>
      <c r="J6" s="30"/>
      <c r="K6" s="30"/>
    </row>
    <row r="7" spans="2:12" x14ac:dyDescent="0.25">
      <c r="B7" s="177" t="s">
        <v>34</v>
      </c>
      <c r="C7" s="177"/>
      <c r="D7" s="177"/>
      <c r="E7" s="177"/>
      <c r="F7" s="177"/>
      <c r="G7" s="31"/>
      <c r="H7" s="31"/>
      <c r="I7" s="31"/>
      <c r="J7" s="31"/>
      <c r="K7" s="70"/>
    </row>
    <row r="8" spans="2:12" ht="25.5" x14ac:dyDescent="0.25">
      <c r="B8" s="178" t="s">
        <v>6</v>
      </c>
      <c r="C8" s="179"/>
      <c r="D8" s="179"/>
      <c r="E8" s="179"/>
      <c r="F8" s="180"/>
      <c r="G8" s="32" t="s">
        <v>272</v>
      </c>
      <c r="H8" s="43" t="s">
        <v>132</v>
      </c>
      <c r="I8" s="43" t="s">
        <v>133</v>
      </c>
      <c r="J8" s="32" t="s">
        <v>273</v>
      </c>
      <c r="K8" s="43" t="s">
        <v>11</v>
      </c>
      <c r="L8" s="43" t="s">
        <v>25</v>
      </c>
    </row>
    <row r="9" spans="2:12" s="16" customFormat="1" ht="11.25" x14ac:dyDescent="0.2">
      <c r="B9" s="171">
        <v>1</v>
      </c>
      <c r="C9" s="171"/>
      <c r="D9" s="171"/>
      <c r="E9" s="171"/>
      <c r="F9" s="172"/>
      <c r="G9" s="84">
        <v>2</v>
      </c>
      <c r="H9" s="85">
        <v>3</v>
      </c>
      <c r="I9" s="85">
        <v>4</v>
      </c>
      <c r="J9" s="85">
        <v>5</v>
      </c>
      <c r="K9" s="41" t="s">
        <v>13</v>
      </c>
      <c r="L9" s="41" t="s">
        <v>14</v>
      </c>
    </row>
    <row r="10" spans="2:12" x14ac:dyDescent="0.25">
      <c r="B10" s="173" t="s">
        <v>0</v>
      </c>
      <c r="C10" s="174"/>
      <c r="D10" s="174"/>
      <c r="E10" s="174"/>
      <c r="F10" s="175"/>
      <c r="G10" s="33">
        <f>SUM(G11+G12)</f>
        <v>339994.97</v>
      </c>
      <c r="H10" s="33">
        <f>SUM(H11+H12)</f>
        <v>944783</v>
      </c>
      <c r="I10" s="33">
        <f>SUM(I11+I12)</f>
        <v>944783</v>
      </c>
      <c r="J10" s="33">
        <f>SUM(J11+J12)</f>
        <v>454862.3</v>
      </c>
      <c r="K10" s="43">
        <f>J10/G10*100</f>
        <v>133.78500864292201</v>
      </c>
      <c r="L10" s="33">
        <f>J10/I10*100</f>
        <v>48.144632153626809</v>
      </c>
    </row>
    <row r="11" spans="2:12" x14ac:dyDescent="0.25">
      <c r="B11" s="176" t="s">
        <v>26</v>
      </c>
      <c r="C11" s="167"/>
      <c r="D11" s="167"/>
      <c r="E11" s="167"/>
      <c r="F11" s="169"/>
      <c r="G11" s="34">
        <v>339994.97</v>
      </c>
      <c r="H11" s="34">
        <v>944783</v>
      </c>
      <c r="I11" s="34">
        <v>944783</v>
      </c>
      <c r="J11" s="34">
        <v>454862.3</v>
      </c>
      <c r="K11" s="43">
        <f>J11/G11*100</f>
        <v>133.78500864292201</v>
      </c>
      <c r="L11" s="33">
        <f>J11/I11*100</f>
        <v>48.144632153626809</v>
      </c>
    </row>
    <row r="12" spans="2:12" x14ac:dyDescent="0.25">
      <c r="B12" s="181" t="s">
        <v>31</v>
      </c>
      <c r="C12" s="169"/>
      <c r="D12" s="169"/>
      <c r="E12" s="169"/>
      <c r="F12" s="169"/>
      <c r="G12" s="34">
        <v>0</v>
      </c>
      <c r="H12" s="34">
        <v>0</v>
      </c>
      <c r="I12" s="34">
        <v>0</v>
      </c>
      <c r="J12" s="34">
        <v>0</v>
      </c>
      <c r="K12" s="43"/>
      <c r="L12" s="33"/>
    </row>
    <row r="13" spans="2:12" x14ac:dyDescent="0.25">
      <c r="B13" s="14" t="s">
        <v>1</v>
      </c>
      <c r="C13" s="25"/>
      <c r="D13" s="25"/>
      <c r="E13" s="25"/>
      <c r="F13" s="25"/>
      <c r="G13" s="33">
        <f>SUM(G14+G15)</f>
        <v>342764.52</v>
      </c>
      <c r="H13" s="33">
        <f>SUM(H14+H15)</f>
        <v>944783</v>
      </c>
      <c r="I13" s="33">
        <f>SUM(I14+I15)</f>
        <v>944783</v>
      </c>
      <c r="J13" s="33">
        <f>SUM(J14+J15)</f>
        <v>459316.18</v>
      </c>
      <c r="K13" s="43">
        <f>J13/G13*100</f>
        <v>134.00342019063118</v>
      </c>
      <c r="L13" s="33">
        <f>J13/I13*100</f>
        <v>48.616050458147534</v>
      </c>
    </row>
    <row r="14" spans="2:12" x14ac:dyDescent="0.25">
      <c r="B14" s="166" t="s">
        <v>27</v>
      </c>
      <c r="C14" s="167"/>
      <c r="D14" s="167"/>
      <c r="E14" s="167"/>
      <c r="F14" s="167"/>
      <c r="G14" s="34">
        <v>338388.27</v>
      </c>
      <c r="H14" s="34">
        <v>930254</v>
      </c>
      <c r="I14" s="34">
        <v>930254</v>
      </c>
      <c r="J14" s="34">
        <v>458234.93</v>
      </c>
      <c r="K14" s="43">
        <f>J14/G14*100</f>
        <v>135.41690732955962</v>
      </c>
      <c r="L14" s="33">
        <f>J14/I14*100</f>
        <v>49.259119552294315</v>
      </c>
    </row>
    <row r="15" spans="2:12" x14ac:dyDescent="0.25">
      <c r="B15" s="168" t="s">
        <v>28</v>
      </c>
      <c r="C15" s="169"/>
      <c r="D15" s="169"/>
      <c r="E15" s="169"/>
      <c r="F15" s="169"/>
      <c r="G15" s="35">
        <v>4376.25</v>
      </c>
      <c r="H15" s="35">
        <v>14529</v>
      </c>
      <c r="I15" s="35">
        <v>14529</v>
      </c>
      <c r="J15" s="35">
        <v>1081.25</v>
      </c>
      <c r="K15" s="43">
        <f>J15/G15*100</f>
        <v>24.707226506712367</v>
      </c>
      <c r="L15" s="33">
        <f>J15/I15*100</f>
        <v>7.4420125266707968</v>
      </c>
    </row>
    <row r="16" spans="2:12" x14ac:dyDescent="0.25">
      <c r="B16" s="183" t="s">
        <v>35</v>
      </c>
      <c r="C16" s="174"/>
      <c r="D16" s="174"/>
      <c r="E16" s="174"/>
      <c r="F16" s="174"/>
      <c r="G16" s="33">
        <f>SUM(G10-G13)</f>
        <v>-2769.5500000000466</v>
      </c>
      <c r="H16" s="33">
        <f>SUM(H10-H13)</f>
        <v>0</v>
      </c>
      <c r="I16" s="86">
        <f>SUM(I10-I13)</f>
        <v>0</v>
      </c>
      <c r="J16" s="86">
        <f>SUM(J10-J13)</f>
        <v>-4453.8800000000047</v>
      </c>
      <c r="K16" s="43">
        <f>J16/G16*100</f>
        <v>160.81601704247731</v>
      </c>
      <c r="L16" s="33" t="e">
        <f>J16/I16*100</f>
        <v>#DIV/0!</v>
      </c>
    </row>
    <row r="17" spans="1:43" ht="18" x14ac:dyDescent="0.25">
      <c r="B17" s="13"/>
      <c r="C17" s="12"/>
      <c r="D17" s="12"/>
      <c r="E17" s="12"/>
      <c r="F17" s="12"/>
      <c r="G17" s="36"/>
      <c r="H17" s="36"/>
      <c r="I17" s="42"/>
      <c r="J17" s="42"/>
      <c r="K17" s="42"/>
      <c r="L17" s="42"/>
    </row>
    <row r="18" spans="1:43" ht="18" customHeight="1" x14ac:dyDescent="0.25">
      <c r="B18" s="177" t="s">
        <v>36</v>
      </c>
      <c r="C18" s="177"/>
      <c r="D18" s="177"/>
      <c r="E18" s="177"/>
      <c r="F18" s="177"/>
      <c r="G18" s="36"/>
      <c r="H18" s="36"/>
      <c r="I18" s="42"/>
      <c r="J18" s="42"/>
      <c r="K18" s="42"/>
      <c r="L18" s="42"/>
    </row>
    <row r="19" spans="1:43" ht="25.5" x14ac:dyDescent="0.25">
      <c r="B19" s="178" t="s">
        <v>6</v>
      </c>
      <c r="C19" s="179"/>
      <c r="D19" s="179"/>
      <c r="E19" s="179"/>
      <c r="F19" s="180"/>
      <c r="G19" s="32" t="s">
        <v>272</v>
      </c>
      <c r="H19" s="43" t="s">
        <v>132</v>
      </c>
      <c r="I19" s="43" t="s">
        <v>133</v>
      </c>
      <c r="J19" s="32" t="s">
        <v>273</v>
      </c>
      <c r="K19" s="43" t="s">
        <v>11</v>
      </c>
      <c r="L19" s="43" t="s">
        <v>25</v>
      </c>
    </row>
    <row r="20" spans="1:43" s="16" customFormat="1" x14ac:dyDescent="0.25">
      <c r="B20" s="171">
        <v>1</v>
      </c>
      <c r="C20" s="171"/>
      <c r="D20" s="171"/>
      <c r="E20" s="171"/>
      <c r="F20" s="172"/>
      <c r="G20" s="84">
        <v>2</v>
      </c>
      <c r="H20" s="85">
        <v>3</v>
      </c>
      <c r="I20" s="85">
        <v>4</v>
      </c>
      <c r="J20" s="85">
        <v>5</v>
      </c>
      <c r="K20" s="41" t="s">
        <v>13</v>
      </c>
      <c r="L20" s="41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16"/>
      <c r="B21" s="176" t="s">
        <v>29</v>
      </c>
      <c r="C21" s="188"/>
      <c r="D21" s="188"/>
      <c r="E21" s="188"/>
      <c r="F21" s="189"/>
      <c r="G21" s="35"/>
      <c r="H21" s="35"/>
      <c r="I21" s="35"/>
      <c r="J21" s="35"/>
      <c r="K21" s="35"/>
      <c r="L21" s="35"/>
    </row>
    <row r="22" spans="1:43" x14ac:dyDescent="0.25">
      <c r="A22" s="16"/>
      <c r="B22" s="176" t="s">
        <v>30</v>
      </c>
      <c r="C22" s="167"/>
      <c r="D22" s="167"/>
      <c r="E22" s="167"/>
      <c r="F22" s="167"/>
      <c r="G22" s="35"/>
      <c r="H22" s="35"/>
      <c r="I22" s="35"/>
      <c r="J22" s="35"/>
      <c r="K22" s="35"/>
      <c r="L22" s="35"/>
    </row>
    <row r="23" spans="1:43" s="27" customFormat="1" ht="15" customHeight="1" x14ac:dyDescent="0.25">
      <c r="A23" s="16"/>
      <c r="B23" s="185" t="s">
        <v>32</v>
      </c>
      <c r="C23" s="186"/>
      <c r="D23" s="186"/>
      <c r="E23" s="186"/>
      <c r="F23" s="187"/>
      <c r="G23" s="33"/>
      <c r="H23" s="33"/>
      <c r="I23" s="33"/>
      <c r="J23" s="33"/>
      <c r="K23" s="35"/>
      <c r="L23" s="3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7" customFormat="1" ht="15" customHeight="1" x14ac:dyDescent="0.25">
      <c r="A24" s="16"/>
      <c r="B24" s="185" t="s">
        <v>37</v>
      </c>
      <c r="C24" s="186"/>
      <c r="D24" s="186"/>
      <c r="E24" s="186"/>
      <c r="F24" s="187"/>
      <c r="G24" s="33">
        <v>8858.2900000000009</v>
      </c>
      <c r="H24" s="33">
        <v>0</v>
      </c>
      <c r="I24" s="33">
        <v>0</v>
      </c>
      <c r="J24" s="33">
        <v>8094.9</v>
      </c>
      <c r="K24" s="35">
        <f>J24/G24*100</f>
        <v>91.382196789673841</v>
      </c>
      <c r="L24" s="33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16"/>
      <c r="B25" s="183" t="s">
        <v>38</v>
      </c>
      <c r="C25" s="174"/>
      <c r="D25" s="174"/>
      <c r="E25" s="174"/>
      <c r="F25" s="174"/>
      <c r="G25" s="33">
        <v>6088.74</v>
      </c>
      <c r="H25" s="33">
        <v>0</v>
      </c>
      <c r="I25" s="86">
        <v>0</v>
      </c>
      <c r="J25" s="33">
        <v>3641.02</v>
      </c>
      <c r="K25" s="35">
        <f>J25/G25*100</f>
        <v>59.799235966718896</v>
      </c>
      <c r="L25" s="33" t="e">
        <f>J25/I25*100</f>
        <v>#DIV/0!</v>
      </c>
    </row>
    <row r="26" spans="1:43" ht="15.75" x14ac:dyDescent="0.25">
      <c r="B26" s="10"/>
      <c r="C26" s="11"/>
      <c r="D26" s="11"/>
      <c r="E26" s="11"/>
      <c r="F26" s="11"/>
      <c r="G26" s="37"/>
      <c r="H26" s="37"/>
      <c r="I26" s="37"/>
      <c r="J26" s="37"/>
      <c r="K26" s="37"/>
    </row>
    <row r="27" spans="1:43" ht="15.75" x14ac:dyDescent="0.25"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</row>
    <row r="28" spans="1:43" ht="15.75" x14ac:dyDescent="0.25">
      <c r="B28" s="10"/>
      <c r="C28" s="11"/>
      <c r="D28" s="11"/>
      <c r="E28" s="11"/>
      <c r="F28" s="11"/>
      <c r="G28" s="37"/>
      <c r="H28" s="37"/>
      <c r="I28" s="37"/>
      <c r="J28" s="37"/>
      <c r="K28" s="37"/>
    </row>
    <row r="29" spans="1:43" ht="15" customHeight="1" x14ac:dyDescent="0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</row>
    <row r="30" spans="1:43" x14ac:dyDescent="0.25">
      <c r="B30" s="23"/>
      <c r="C30" s="23"/>
      <c r="D30" s="23"/>
      <c r="E30" s="23"/>
      <c r="F30" s="23"/>
      <c r="G30" s="38"/>
      <c r="H30" s="38"/>
      <c r="I30" s="38"/>
      <c r="J30" s="38"/>
      <c r="K30" s="38"/>
    </row>
    <row r="31" spans="1:43" ht="15" customHeight="1" x14ac:dyDescent="0.25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</row>
    <row r="32" spans="1:43" ht="36.75" customHeight="1" x14ac:dyDescent="0.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</row>
    <row r="33" spans="2:12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</row>
    <row r="34" spans="2:12" ht="15" customHeight="1" x14ac:dyDescent="0.25"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</row>
    <row r="35" spans="2:12" x14ac:dyDescent="0.25"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1"/>
  <sheetViews>
    <sheetView workbookViewId="0">
      <selection activeCell="G76" sqref="G7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8" width="25.28515625" style="39" customWidth="1"/>
    <col min="9" max="9" width="25.28515625" customWidth="1"/>
    <col min="10" max="10" width="25.28515625" style="39" customWidth="1"/>
    <col min="11" max="12" width="15.7109375" style="39" customWidth="1"/>
  </cols>
  <sheetData>
    <row r="1" spans="2:12" ht="18" customHeight="1" x14ac:dyDescent="0.25">
      <c r="B1" s="1"/>
      <c r="C1" s="1"/>
      <c r="D1" s="1"/>
      <c r="E1" s="13"/>
      <c r="F1" s="1"/>
      <c r="G1" s="29"/>
      <c r="H1" s="29"/>
      <c r="I1" s="1"/>
      <c r="J1" s="29"/>
      <c r="K1" s="29"/>
    </row>
    <row r="2" spans="2:12" ht="15.75" customHeight="1" x14ac:dyDescent="0.25">
      <c r="B2" s="164" t="s">
        <v>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ht="18" x14ac:dyDescent="0.25">
      <c r="B3" s="1"/>
      <c r="C3" s="1"/>
      <c r="D3" s="1"/>
      <c r="E3" s="13"/>
      <c r="F3" s="1"/>
      <c r="G3" s="29"/>
      <c r="H3" s="29"/>
      <c r="I3" s="1"/>
      <c r="J3" s="40"/>
      <c r="K3" s="40"/>
    </row>
    <row r="4" spans="2:12" ht="18" customHeight="1" x14ac:dyDescent="0.25">
      <c r="B4" s="164" t="s">
        <v>39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12" ht="18" x14ac:dyDescent="0.25">
      <c r="B5" s="1"/>
      <c r="C5" s="1"/>
      <c r="D5" s="1"/>
      <c r="E5" s="13"/>
      <c r="F5" s="1"/>
      <c r="G5" s="29"/>
      <c r="H5" s="29"/>
      <c r="I5" s="1"/>
      <c r="J5" s="40"/>
      <c r="K5" s="40"/>
    </row>
    <row r="6" spans="2:12" ht="15.75" customHeight="1" x14ac:dyDescent="0.25">
      <c r="B6" s="164" t="s">
        <v>12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2:12" ht="18" x14ac:dyDescent="0.25">
      <c r="B7" s="1"/>
      <c r="C7" s="1"/>
      <c r="D7" s="1"/>
      <c r="E7" s="13"/>
      <c r="F7" s="1"/>
      <c r="G7" s="29"/>
      <c r="H7" s="29"/>
      <c r="I7" s="1"/>
      <c r="J7" s="40"/>
      <c r="K7" s="40"/>
    </row>
    <row r="8" spans="2:12" ht="25.5" x14ac:dyDescent="0.25">
      <c r="B8" s="191" t="s">
        <v>6</v>
      </c>
      <c r="C8" s="192"/>
      <c r="D8" s="192"/>
      <c r="E8" s="192"/>
      <c r="F8" s="193"/>
      <c r="G8" s="44" t="s">
        <v>274</v>
      </c>
      <c r="H8" s="44" t="s">
        <v>134</v>
      </c>
      <c r="I8" s="28" t="s">
        <v>133</v>
      </c>
      <c r="J8" s="44" t="s">
        <v>273</v>
      </c>
      <c r="K8" s="44" t="s">
        <v>11</v>
      </c>
      <c r="L8" s="44" t="s">
        <v>25</v>
      </c>
    </row>
    <row r="9" spans="2:12" ht="16.5" customHeight="1" x14ac:dyDescent="0.25">
      <c r="B9" s="191">
        <v>1</v>
      </c>
      <c r="C9" s="192"/>
      <c r="D9" s="192"/>
      <c r="E9" s="192"/>
      <c r="F9" s="193"/>
      <c r="G9" s="28">
        <v>2</v>
      </c>
      <c r="H9" s="28">
        <v>3</v>
      </c>
      <c r="I9" s="28">
        <v>4</v>
      </c>
      <c r="J9" s="28">
        <v>5</v>
      </c>
      <c r="K9" s="44" t="s">
        <v>13</v>
      </c>
      <c r="L9" s="44" t="s">
        <v>14</v>
      </c>
    </row>
    <row r="10" spans="2:12" x14ac:dyDescent="0.25">
      <c r="B10" s="4"/>
      <c r="C10" s="4"/>
      <c r="D10" s="4"/>
      <c r="E10" s="4"/>
      <c r="F10" s="4" t="s">
        <v>15</v>
      </c>
      <c r="G10" s="46">
        <f>SUM(G11)</f>
        <v>339994.97</v>
      </c>
      <c r="H10" s="46">
        <f>SUM(H11)</f>
        <v>944783</v>
      </c>
      <c r="I10" s="46">
        <f>SUM(I11)</f>
        <v>944783</v>
      </c>
      <c r="J10" s="47">
        <f>SUM(J11)</f>
        <v>454862.3</v>
      </c>
      <c r="K10" s="48">
        <f>J10/G10*100</f>
        <v>133.78500864292201</v>
      </c>
      <c r="L10" s="48">
        <f>J10/I10*100</f>
        <v>48.144632153626809</v>
      </c>
    </row>
    <row r="11" spans="2:12" ht="15.75" customHeight="1" x14ac:dyDescent="0.25">
      <c r="B11" s="4">
        <v>6</v>
      </c>
      <c r="C11" s="4"/>
      <c r="D11" s="4"/>
      <c r="E11" s="4"/>
      <c r="F11" s="4" t="s">
        <v>2</v>
      </c>
      <c r="G11" s="46">
        <f>SUM(G12+G16+G19+G22+G25)</f>
        <v>339994.97</v>
      </c>
      <c r="H11" s="46">
        <f>SUM(H12+H16+H19+H22+H25)</f>
        <v>944783</v>
      </c>
      <c r="I11" s="46">
        <f>SUM(I12+I16+I19+I22+I25)</f>
        <v>944783</v>
      </c>
      <c r="J11" s="47">
        <f>SUM(J12+J16+J19+J22+J25)</f>
        <v>454862.3</v>
      </c>
      <c r="K11" s="48">
        <f t="shared" ref="K11:K28" si="0">J11/G11*100</f>
        <v>133.78500864292201</v>
      </c>
      <c r="L11" s="48">
        <f t="shared" ref="L11:L28" si="1">J11/I11*100</f>
        <v>48.144632153626809</v>
      </c>
    </row>
    <row r="12" spans="2:12" ht="25.5" x14ac:dyDescent="0.25">
      <c r="B12" s="4"/>
      <c r="C12" s="4">
        <v>63</v>
      </c>
      <c r="D12" s="4"/>
      <c r="E12" s="4"/>
      <c r="F12" s="4" t="s">
        <v>16</v>
      </c>
      <c r="G12" s="46">
        <f>SUM(G13+G14)</f>
        <v>38404.230000000003</v>
      </c>
      <c r="H12" s="46">
        <f>SUM(H13+H14)</f>
        <v>136785</v>
      </c>
      <c r="I12" s="46">
        <f>SUM(I13+I14)</f>
        <v>136785</v>
      </c>
      <c r="J12" s="47">
        <f>SUM(J13+J14)</f>
        <v>55028.24</v>
      </c>
      <c r="K12" s="48">
        <f t="shared" si="0"/>
        <v>143.28692438306925</v>
      </c>
      <c r="L12" s="48">
        <f t="shared" si="1"/>
        <v>40.229732792338339</v>
      </c>
    </row>
    <row r="13" spans="2:12" x14ac:dyDescent="0.25">
      <c r="B13" s="4"/>
      <c r="C13" s="4"/>
      <c r="D13" s="4"/>
      <c r="E13" s="7">
        <v>632</v>
      </c>
      <c r="F13" s="7" t="s">
        <v>96</v>
      </c>
      <c r="G13" s="45">
        <v>0</v>
      </c>
      <c r="H13" s="45">
        <v>4911</v>
      </c>
      <c r="I13" s="45">
        <v>4911</v>
      </c>
      <c r="J13" s="87">
        <v>0</v>
      </c>
      <c r="K13" s="48" t="e">
        <f t="shared" si="0"/>
        <v>#DIV/0!</v>
      </c>
      <c r="L13" s="48">
        <f t="shared" si="1"/>
        <v>0</v>
      </c>
    </row>
    <row r="14" spans="2:12" x14ac:dyDescent="0.25">
      <c r="B14" s="5"/>
      <c r="C14" s="5"/>
      <c r="D14" s="5"/>
      <c r="E14" s="5">
        <v>636</v>
      </c>
      <c r="F14" s="5" t="s">
        <v>40</v>
      </c>
      <c r="G14" s="46">
        <f>SUM(G15)</f>
        <v>38404.230000000003</v>
      </c>
      <c r="H14" s="46">
        <f>SUM(H15)</f>
        <v>131874</v>
      </c>
      <c r="I14" s="46">
        <f>SUM(I15)</f>
        <v>131874</v>
      </c>
      <c r="J14" s="47">
        <f>SUM(J15)</f>
        <v>55028.24</v>
      </c>
      <c r="K14" s="48">
        <f t="shared" si="0"/>
        <v>143.28692438306925</v>
      </c>
      <c r="L14" s="48">
        <f t="shared" si="1"/>
        <v>41.727891775482654</v>
      </c>
    </row>
    <row r="15" spans="2:12" x14ac:dyDescent="0.25">
      <c r="B15" s="5"/>
      <c r="C15" s="5"/>
      <c r="D15" s="6"/>
      <c r="E15" s="6">
        <v>6361</v>
      </c>
      <c r="F15" s="6" t="s">
        <v>41</v>
      </c>
      <c r="G15" s="45">
        <v>38404.230000000003</v>
      </c>
      <c r="H15" s="45">
        <v>131874</v>
      </c>
      <c r="I15" s="45">
        <v>131874</v>
      </c>
      <c r="J15" s="48">
        <v>55028.24</v>
      </c>
      <c r="K15" s="48">
        <f t="shared" si="0"/>
        <v>143.28692438306925</v>
      </c>
      <c r="L15" s="48">
        <f t="shared" si="1"/>
        <v>41.727891775482654</v>
      </c>
    </row>
    <row r="16" spans="2:12" ht="21" customHeight="1" x14ac:dyDescent="0.25">
      <c r="B16" s="5"/>
      <c r="C16" s="15">
        <v>64</v>
      </c>
      <c r="D16" s="22"/>
      <c r="E16" s="22"/>
      <c r="F16" s="22" t="s">
        <v>42</v>
      </c>
      <c r="G16" s="46">
        <f>SUM(G17)</f>
        <v>11.8</v>
      </c>
      <c r="H16" s="46">
        <v>53</v>
      </c>
      <c r="I16" s="46">
        <v>53</v>
      </c>
      <c r="J16" s="47">
        <f>SUM(J17)</f>
        <v>13.07</v>
      </c>
      <c r="K16" s="48">
        <f t="shared" si="0"/>
        <v>110.76271186440678</v>
      </c>
      <c r="L16" s="48">
        <f t="shared" si="1"/>
        <v>24.660377358490567</v>
      </c>
    </row>
    <row r="17" spans="2:12" x14ac:dyDescent="0.25">
      <c r="B17" s="5"/>
      <c r="C17" s="5"/>
      <c r="D17" s="6"/>
      <c r="E17" s="6">
        <v>641</v>
      </c>
      <c r="F17" s="6" t="s">
        <v>42</v>
      </c>
      <c r="G17" s="46">
        <f>SUM(G18)</f>
        <v>11.8</v>
      </c>
      <c r="H17" s="45">
        <v>53</v>
      </c>
      <c r="I17" s="45">
        <v>53</v>
      </c>
      <c r="J17" s="47">
        <f>SUM(J18)</f>
        <v>13.07</v>
      </c>
      <c r="K17" s="48">
        <f t="shared" si="0"/>
        <v>110.76271186440678</v>
      </c>
      <c r="L17" s="48">
        <f t="shared" si="1"/>
        <v>24.660377358490567</v>
      </c>
    </row>
    <row r="18" spans="2:12" x14ac:dyDescent="0.25">
      <c r="B18" s="5"/>
      <c r="C18" s="5"/>
      <c r="D18" s="6"/>
      <c r="E18" s="6">
        <v>6413</v>
      </c>
      <c r="F18" s="6" t="s">
        <v>43</v>
      </c>
      <c r="G18" s="45">
        <v>11.8</v>
      </c>
      <c r="H18" s="45">
        <v>53</v>
      </c>
      <c r="I18" s="45">
        <v>53</v>
      </c>
      <c r="J18" s="48">
        <v>13.07</v>
      </c>
      <c r="K18" s="48">
        <f t="shared" si="0"/>
        <v>110.76271186440678</v>
      </c>
      <c r="L18" s="48">
        <f t="shared" si="1"/>
        <v>24.660377358490567</v>
      </c>
    </row>
    <row r="19" spans="2:12" ht="18.75" customHeight="1" x14ac:dyDescent="0.25">
      <c r="B19" s="5"/>
      <c r="C19" s="15">
        <v>65</v>
      </c>
      <c r="D19" s="22"/>
      <c r="E19" s="22"/>
      <c r="F19" s="22" t="s">
        <v>44</v>
      </c>
      <c r="G19" s="46">
        <f>SUM(G20)</f>
        <v>38326.949999999997</v>
      </c>
      <c r="H19" s="46">
        <f>SUM(H20)</f>
        <v>114141</v>
      </c>
      <c r="I19" s="46">
        <v>114141</v>
      </c>
      <c r="J19" s="47">
        <f>SUM(J20)</f>
        <v>37740.82</v>
      </c>
      <c r="K19" s="48">
        <f t="shared" si="0"/>
        <v>98.4707105574537</v>
      </c>
      <c r="L19" s="48">
        <f t="shared" si="1"/>
        <v>33.065086165356881</v>
      </c>
    </row>
    <row r="20" spans="2:12" x14ac:dyDescent="0.25">
      <c r="B20" s="5"/>
      <c r="C20" s="5"/>
      <c r="D20" s="6"/>
      <c r="E20" s="6">
        <v>652</v>
      </c>
      <c r="F20" s="6" t="s">
        <v>44</v>
      </c>
      <c r="G20" s="46">
        <f>SUM(G21)</f>
        <v>38326.949999999997</v>
      </c>
      <c r="H20" s="45">
        <f>SUM(H21)</f>
        <v>114141</v>
      </c>
      <c r="I20" s="45">
        <v>114141</v>
      </c>
      <c r="J20" s="47">
        <f>SUM(J21)</f>
        <v>37740.82</v>
      </c>
      <c r="K20" s="48">
        <f t="shared" si="0"/>
        <v>98.4707105574537</v>
      </c>
      <c r="L20" s="48">
        <f t="shared" si="1"/>
        <v>33.065086165356881</v>
      </c>
    </row>
    <row r="21" spans="2:12" x14ac:dyDescent="0.25">
      <c r="B21" s="5"/>
      <c r="C21" s="5"/>
      <c r="D21" s="6"/>
      <c r="E21" s="6">
        <v>6526</v>
      </c>
      <c r="F21" s="6" t="s">
        <v>45</v>
      </c>
      <c r="G21" s="45">
        <v>38326.949999999997</v>
      </c>
      <c r="H21" s="45">
        <v>114141</v>
      </c>
      <c r="I21" s="45">
        <v>114141</v>
      </c>
      <c r="J21" s="48">
        <v>37740.82</v>
      </c>
      <c r="K21" s="48">
        <f t="shared" si="0"/>
        <v>98.4707105574537</v>
      </c>
      <c r="L21" s="48">
        <f t="shared" si="1"/>
        <v>33.065086165356881</v>
      </c>
    </row>
    <row r="22" spans="2:12" ht="19.5" customHeight="1" x14ac:dyDescent="0.25">
      <c r="B22" s="5"/>
      <c r="C22" s="5">
        <v>66</v>
      </c>
      <c r="D22" s="6"/>
      <c r="E22" s="6"/>
      <c r="F22" s="22" t="s">
        <v>46</v>
      </c>
      <c r="G22" s="46">
        <f>SUM(G23)</f>
        <v>0</v>
      </c>
      <c r="H22" s="46">
        <f>SUM(H23)</f>
        <v>3451</v>
      </c>
      <c r="I22" s="46">
        <f>SUM(I23)</f>
        <v>3451</v>
      </c>
      <c r="J22" s="47">
        <f>SUM(J23)</f>
        <v>6637.99</v>
      </c>
      <c r="K22" s="48" t="e">
        <f t="shared" si="0"/>
        <v>#DIV/0!</v>
      </c>
      <c r="L22" s="48">
        <f t="shared" si="1"/>
        <v>192.34975369458127</v>
      </c>
    </row>
    <row r="23" spans="2:12" x14ac:dyDescent="0.25">
      <c r="B23" s="5"/>
      <c r="C23" s="5"/>
      <c r="D23" s="6"/>
      <c r="E23" s="6">
        <v>663</v>
      </c>
      <c r="F23" s="6" t="s">
        <v>47</v>
      </c>
      <c r="G23" s="46">
        <f>SUM(G24)</f>
        <v>0</v>
      </c>
      <c r="H23" s="45">
        <v>3451</v>
      </c>
      <c r="I23" s="45">
        <v>3451</v>
      </c>
      <c r="J23" s="47">
        <f>SUM(J24)</f>
        <v>6637.99</v>
      </c>
      <c r="K23" s="48" t="e">
        <f t="shared" si="0"/>
        <v>#DIV/0!</v>
      </c>
      <c r="L23" s="48">
        <f t="shared" si="1"/>
        <v>192.34975369458127</v>
      </c>
    </row>
    <row r="24" spans="2:12" x14ac:dyDescent="0.25">
      <c r="B24" s="5"/>
      <c r="C24" s="5"/>
      <c r="D24" s="6"/>
      <c r="E24" s="6">
        <v>6631</v>
      </c>
      <c r="F24" s="6" t="s">
        <v>48</v>
      </c>
      <c r="G24" s="45">
        <v>0</v>
      </c>
      <c r="H24" s="45">
        <v>3451</v>
      </c>
      <c r="I24" s="45">
        <v>3451</v>
      </c>
      <c r="J24" s="48">
        <v>6637.99</v>
      </c>
      <c r="K24" s="48" t="e">
        <f t="shared" si="0"/>
        <v>#DIV/0!</v>
      </c>
      <c r="L24" s="48">
        <f t="shared" si="1"/>
        <v>192.34975369458127</v>
      </c>
    </row>
    <row r="25" spans="2:12" x14ac:dyDescent="0.25">
      <c r="B25" s="5"/>
      <c r="C25" s="5">
        <v>67</v>
      </c>
      <c r="D25" s="6"/>
      <c r="E25" s="6"/>
      <c r="F25" s="7" t="s">
        <v>49</v>
      </c>
      <c r="G25" s="46">
        <f>SUM(G26)</f>
        <v>263251.99</v>
      </c>
      <c r="H25" s="46">
        <f>SUM(H26)</f>
        <v>690353</v>
      </c>
      <c r="I25" s="46">
        <f>SUM(I26)</f>
        <v>690353</v>
      </c>
      <c r="J25" s="47">
        <f>SUM(J26)</f>
        <v>355442.18</v>
      </c>
      <c r="K25" s="48">
        <f t="shared" si="0"/>
        <v>135.01975046798319</v>
      </c>
      <c r="L25" s="48">
        <f t="shared" si="1"/>
        <v>51.487018959865459</v>
      </c>
    </row>
    <row r="26" spans="2:12" x14ac:dyDescent="0.25">
      <c r="B26" s="5"/>
      <c r="C26" s="15"/>
      <c r="D26" s="6"/>
      <c r="E26" s="6">
        <v>671</v>
      </c>
      <c r="F26" s="7" t="s">
        <v>49</v>
      </c>
      <c r="G26" s="46">
        <f>SUM(G27+G28)</f>
        <v>263251.99</v>
      </c>
      <c r="H26" s="45">
        <f>SUM(H27+H28)</f>
        <v>690353</v>
      </c>
      <c r="I26" s="45">
        <f>SUM(I27+I28)</f>
        <v>690353</v>
      </c>
      <c r="J26" s="47">
        <f>SUM(J27+J28)</f>
        <v>355442.18</v>
      </c>
      <c r="K26" s="48">
        <f t="shared" si="0"/>
        <v>135.01975046798319</v>
      </c>
      <c r="L26" s="48">
        <f t="shared" si="1"/>
        <v>51.487018959865459</v>
      </c>
    </row>
    <row r="27" spans="2:12" x14ac:dyDescent="0.25">
      <c r="B27" s="5"/>
      <c r="C27" s="15"/>
      <c r="D27" s="6"/>
      <c r="E27" s="6">
        <v>6711</v>
      </c>
      <c r="F27" s="7" t="s">
        <v>50</v>
      </c>
      <c r="G27" s="45">
        <v>259051.99</v>
      </c>
      <c r="H27" s="45">
        <v>685853</v>
      </c>
      <c r="I27" s="45">
        <v>685853</v>
      </c>
      <c r="J27" s="48">
        <v>355442.18</v>
      </c>
      <c r="K27" s="48">
        <f t="shared" si="0"/>
        <v>137.20882051514062</v>
      </c>
      <c r="L27" s="48">
        <f t="shared" si="1"/>
        <v>51.824834184584745</v>
      </c>
    </row>
    <row r="28" spans="2:12" x14ac:dyDescent="0.25">
      <c r="B28" s="5"/>
      <c r="C28" s="5"/>
      <c r="D28" s="6"/>
      <c r="E28" s="6">
        <v>6712</v>
      </c>
      <c r="F28" s="7" t="s">
        <v>51</v>
      </c>
      <c r="G28" s="45">
        <v>4200</v>
      </c>
      <c r="H28" s="45">
        <v>4500</v>
      </c>
      <c r="I28" s="45">
        <v>4500</v>
      </c>
      <c r="J28" s="48">
        <v>0</v>
      </c>
      <c r="K28" s="48">
        <f t="shared" si="0"/>
        <v>0</v>
      </c>
      <c r="L28" s="48">
        <f t="shared" si="1"/>
        <v>0</v>
      </c>
    </row>
    <row r="29" spans="2:12" x14ac:dyDescent="0.25">
      <c r="B29" s="5"/>
      <c r="C29" s="5"/>
      <c r="D29" s="5"/>
      <c r="E29" s="5"/>
      <c r="F29" s="17"/>
      <c r="G29" s="45"/>
      <c r="H29" s="45"/>
      <c r="I29" s="2"/>
      <c r="J29" s="48"/>
      <c r="K29" s="48"/>
      <c r="L29" s="48"/>
    </row>
    <row r="30" spans="2:12" ht="15.75" customHeight="1" x14ac:dyDescent="0.25"/>
    <row r="31" spans="2:12" ht="29.25" customHeight="1" x14ac:dyDescent="0.25">
      <c r="B31" s="13"/>
      <c r="C31" s="13"/>
      <c r="D31" s="13"/>
      <c r="E31" s="13"/>
      <c r="F31" s="125"/>
      <c r="G31" s="126"/>
      <c r="H31" s="29"/>
      <c r="I31" s="13"/>
      <c r="J31" s="40"/>
      <c r="K31" s="40"/>
      <c r="L31" s="40"/>
    </row>
    <row r="32" spans="2:12" ht="26.25" customHeight="1" x14ac:dyDescent="0.25">
      <c r="B32" s="191" t="s">
        <v>6</v>
      </c>
      <c r="C32" s="192"/>
      <c r="D32" s="192"/>
      <c r="E32" s="192"/>
      <c r="F32" s="193"/>
      <c r="G32" s="44" t="s">
        <v>274</v>
      </c>
      <c r="H32" s="44" t="s">
        <v>134</v>
      </c>
      <c r="I32" s="28" t="s">
        <v>133</v>
      </c>
      <c r="J32" s="44" t="s">
        <v>273</v>
      </c>
      <c r="K32" s="44" t="s">
        <v>11</v>
      </c>
      <c r="L32" s="44" t="s">
        <v>25</v>
      </c>
    </row>
    <row r="33" spans="2:12" ht="15.75" customHeight="1" x14ac:dyDescent="0.25">
      <c r="B33" s="191">
        <v>1</v>
      </c>
      <c r="C33" s="192"/>
      <c r="D33" s="192"/>
      <c r="E33" s="192"/>
      <c r="F33" s="193"/>
      <c r="G33" s="28">
        <v>2</v>
      </c>
      <c r="H33" s="28">
        <v>3</v>
      </c>
      <c r="I33" s="28">
        <v>4</v>
      </c>
      <c r="J33" s="28">
        <v>5</v>
      </c>
      <c r="K33" s="44" t="s">
        <v>13</v>
      </c>
      <c r="L33" s="44" t="s">
        <v>14</v>
      </c>
    </row>
    <row r="34" spans="2:12" ht="15.75" customHeight="1" x14ac:dyDescent="0.25">
      <c r="B34" s="57"/>
      <c r="C34" s="57"/>
      <c r="D34" s="57"/>
      <c r="E34" s="57"/>
      <c r="F34" s="57" t="s">
        <v>7</v>
      </c>
      <c r="G34" s="68">
        <f>SUM(G35+G72)</f>
        <v>342764.51999999996</v>
      </c>
      <c r="H34" s="68">
        <f>SUM(H36+H44+H69+H72)</f>
        <v>944783</v>
      </c>
      <c r="I34" s="68">
        <f>SUM(I36+I44+I69+I72)</f>
        <v>944783</v>
      </c>
      <c r="J34" s="69">
        <f>SUM(J35+J72)</f>
        <v>459316.18000000005</v>
      </c>
      <c r="K34" s="71">
        <f>J34/G34*100</f>
        <v>134.0034201906312</v>
      </c>
      <c r="L34" s="71">
        <f>J34/I34*100</f>
        <v>48.616050458147534</v>
      </c>
    </row>
    <row r="35" spans="2:12" ht="15.75" customHeight="1" x14ac:dyDescent="0.25">
      <c r="B35" s="56">
        <v>3</v>
      </c>
      <c r="C35" s="56"/>
      <c r="D35" s="56"/>
      <c r="E35" s="56"/>
      <c r="F35" s="56" t="s">
        <v>3</v>
      </c>
      <c r="G35" s="62">
        <f>SUM(G36+G44+G69)</f>
        <v>338388.26999999996</v>
      </c>
      <c r="H35" s="62">
        <f>SUM(H36+H44+H69)</f>
        <v>930254</v>
      </c>
      <c r="I35" s="62">
        <f>SUM(I36+I44+I69)</f>
        <v>930254</v>
      </c>
      <c r="J35" s="63">
        <f>SUM(J36+J44+J69)</f>
        <v>458234.93000000005</v>
      </c>
      <c r="K35" s="72">
        <f t="shared" ref="K35:K77" si="2">J35/G35*100</f>
        <v>135.41690732955965</v>
      </c>
      <c r="L35" s="72">
        <f t="shared" ref="L35:L37" si="3">J35/I35*100</f>
        <v>49.259119552294322</v>
      </c>
    </row>
    <row r="36" spans="2:12" ht="15.75" customHeight="1" x14ac:dyDescent="0.25">
      <c r="B36" s="51"/>
      <c r="C36" s="52">
        <v>31</v>
      </c>
      <c r="D36" s="52"/>
      <c r="E36" s="52"/>
      <c r="F36" s="51" t="s">
        <v>4</v>
      </c>
      <c r="G36" s="53">
        <f>SUM(G37+G41+G42)</f>
        <v>269801.02999999997</v>
      </c>
      <c r="H36" s="54">
        <f>SUM(H37:H43)</f>
        <v>731681</v>
      </c>
      <c r="I36" s="54">
        <f>SUM(I37:I43)</f>
        <v>731681</v>
      </c>
      <c r="J36" s="55">
        <f>SUM(J37+J41+J42)</f>
        <v>388758.01</v>
      </c>
      <c r="K36" s="73">
        <f t="shared" si="2"/>
        <v>144.09063227075154</v>
      </c>
      <c r="L36" s="73">
        <f t="shared" si="3"/>
        <v>53.132172353798993</v>
      </c>
    </row>
    <row r="37" spans="2:12" ht="15.75" customHeight="1" x14ac:dyDescent="0.25">
      <c r="B37" s="5"/>
      <c r="C37" s="5"/>
      <c r="D37" s="5">
        <v>311</v>
      </c>
      <c r="E37" s="5"/>
      <c r="F37" s="5" t="s">
        <v>17</v>
      </c>
      <c r="G37" s="46">
        <f>SUM(G38:G40)</f>
        <v>208143.03</v>
      </c>
      <c r="H37" s="45">
        <v>576206.87</v>
      </c>
      <c r="I37" s="45">
        <v>576206.87</v>
      </c>
      <c r="J37" s="47">
        <f>SUM(J38+J40)</f>
        <v>299938.23</v>
      </c>
      <c r="K37" s="74">
        <f t="shared" si="2"/>
        <v>144.1019812193567</v>
      </c>
      <c r="L37" s="74">
        <f t="shared" si="3"/>
        <v>52.053914247846436</v>
      </c>
    </row>
    <row r="38" spans="2:12" ht="15.75" customHeight="1" x14ac:dyDescent="0.25">
      <c r="B38" s="5"/>
      <c r="C38" s="5"/>
      <c r="D38" s="5"/>
      <c r="E38" s="5">
        <v>3111</v>
      </c>
      <c r="F38" s="5" t="s">
        <v>18</v>
      </c>
      <c r="G38" s="45">
        <v>201204.32</v>
      </c>
      <c r="H38" s="45"/>
      <c r="I38" s="45"/>
      <c r="J38" s="48">
        <v>292581.56</v>
      </c>
      <c r="K38" s="74">
        <f t="shared" si="2"/>
        <v>145.41514814393645</v>
      </c>
      <c r="L38" s="48"/>
    </row>
    <row r="39" spans="2:12" ht="15.75" customHeight="1" x14ac:dyDescent="0.25">
      <c r="B39" s="5"/>
      <c r="C39" s="5"/>
      <c r="D39" s="5"/>
      <c r="E39" s="5">
        <v>3112</v>
      </c>
      <c r="F39" s="5" t="s">
        <v>100</v>
      </c>
      <c r="G39" s="45">
        <v>0</v>
      </c>
      <c r="H39" s="45"/>
      <c r="I39" s="45"/>
      <c r="J39" s="48"/>
      <c r="K39" s="74" t="e">
        <f t="shared" ref="K39" si="4">J39/G39*100</f>
        <v>#DIV/0!</v>
      </c>
      <c r="L39" s="48"/>
    </row>
    <row r="40" spans="2:12" x14ac:dyDescent="0.25">
      <c r="B40" s="5"/>
      <c r="C40" s="5"/>
      <c r="D40" s="5"/>
      <c r="E40" s="5">
        <v>3113</v>
      </c>
      <c r="F40" s="5" t="s">
        <v>52</v>
      </c>
      <c r="G40" s="45">
        <v>6938.71</v>
      </c>
      <c r="H40" s="45"/>
      <c r="I40" s="45"/>
      <c r="J40" s="48">
        <v>7356.67</v>
      </c>
      <c r="K40" s="74">
        <f t="shared" si="2"/>
        <v>106.02359804632273</v>
      </c>
      <c r="L40" s="48"/>
    </row>
    <row r="41" spans="2:12" ht="12.75" customHeight="1" x14ac:dyDescent="0.25">
      <c r="B41" s="5"/>
      <c r="C41" s="5"/>
      <c r="D41" s="5">
        <v>312</v>
      </c>
      <c r="E41" s="5"/>
      <c r="F41" s="5" t="s">
        <v>53</v>
      </c>
      <c r="G41" s="46">
        <v>27296.37</v>
      </c>
      <c r="H41" s="45">
        <v>60400</v>
      </c>
      <c r="I41" s="45">
        <v>60400</v>
      </c>
      <c r="J41" s="48">
        <v>39330.080000000002</v>
      </c>
      <c r="K41" s="74">
        <f t="shared" si="2"/>
        <v>144.08538571245921</v>
      </c>
      <c r="L41" s="48"/>
    </row>
    <row r="42" spans="2:12" x14ac:dyDescent="0.25">
      <c r="B42" s="5"/>
      <c r="C42" s="5"/>
      <c r="D42" s="5">
        <v>313</v>
      </c>
      <c r="E42" s="5"/>
      <c r="F42" s="5" t="s">
        <v>54</v>
      </c>
      <c r="G42" s="46">
        <f>SUM(G43)</f>
        <v>34361.629999999997</v>
      </c>
      <c r="H42" s="45">
        <v>95074.13</v>
      </c>
      <c r="I42" s="45">
        <v>95074.13</v>
      </c>
      <c r="J42" s="47">
        <f>SUM(J43)</f>
        <v>49489.7</v>
      </c>
      <c r="K42" s="74">
        <f t="shared" si="2"/>
        <v>144.02605464292583</v>
      </c>
      <c r="L42" s="48"/>
    </row>
    <row r="43" spans="2:12" x14ac:dyDescent="0.25">
      <c r="B43" s="5"/>
      <c r="C43" s="5"/>
      <c r="D43" s="5"/>
      <c r="E43" s="5">
        <v>3132</v>
      </c>
      <c r="F43" s="5" t="s">
        <v>55</v>
      </c>
      <c r="G43" s="45">
        <v>34361.629999999997</v>
      </c>
      <c r="H43" s="45"/>
      <c r="I43" s="45"/>
      <c r="J43" s="48">
        <v>49489.7</v>
      </c>
      <c r="K43" s="74">
        <f t="shared" si="2"/>
        <v>144.02605464292583</v>
      </c>
      <c r="L43" s="48"/>
    </row>
    <row r="44" spans="2:12" x14ac:dyDescent="0.25">
      <c r="B44" s="49"/>
      <c r="C44" s="49">
        <v>32</v>
      </c>
      <c r="D44" s="50"/>
      <c r="E44" s="50"/>
      <c r="F44" s="58" t="s">
        <v>9</v>
      </c>
      <c r="G44" s="60">
        <f>SUM(G45+G49+G56+G65)</f>
        <v>68298.239999999991</v>
      </c>
      <c r="H44" s="60">
        <f>SUM(H45+H49+H56+H65)</f>
        <v>197909</v>
      </c>
      <c r="I44" s="60">
        <f>SUM(I45+I49+I56+I65)</f>
        <v>197909</v>
      </c>
      <c r="J44" s="61">
        <f>SUM(J45+J49+J56+J65)</f>
        <v>69151.53</v>
      </c>
      <c r="K44" s="73">
        <f t="shared" si="2"/>
        <v>101.24935869504105</v>
      </c>
      <c r="L44" s="73">
        <f>J44/I44*100</f>
        <v>34.941073927916364</v>
      </c>
    </row>
    <row r="45" spans="2:12" x14ac:dyDescent="0.25">
      <c r="B45" s="5"/>
      <c r="C45" s="5"/>
      <c r="D45" s="15">
        <v>321</v>
      </c>
      <c r="E45" s="5"/>
      <c r="F45" s="5" t="s">
        <v>19</v>
      </c>
      <c r="G45" s="46">
        <f>SUM(G46:G48)</f>
        <v>6220.95</v>
      </c>
      <c r="H45" s="45">
        <v>17746</v>
      </c>
      <c r="I45" s="45">
        <v>17746</v>
      </c>
      <c r="J45" s="47">
        <f>SUM(J46:J48)</f>
        <v>7899.56</v>
      </c>
      <c r="K45" s="74">
        <f t="shared" si="2"/>
        <v>126.98317781046305</v>
      </c>
      <c r="L45" s="74">
        <f>J45/I45*100</f>
        <v>44.51459483827341</v>
      </c>
    </row>
    <row r="46" spans="2:12" x14ac:dyDescent="0.25">
      <c r="B46" s="5"/>
      <c r="C46" s="15"/>
      <c r="D46" s="5"/>
      <c r="E46" s="5">
        <v>3211</v>
      </c>
      <c r="F46" s="17" t="s">
        <v>20</v>
      </c>
      <c r="G46" s="45">
        <v>552.78</v>
      </c>
      <c r="H46" s="45"/>
      <c r="I46" s="45"/>
      <c r="J46" s="48">
        <v>296.3</v>
      </c>
      <c r="K46" s="74">
        <f t="shared" si="2"/>
        <v>53.601794565649996</v>
      </c>
      <c r="L46" s="48"/>
    </row>
    <row r="47" spans="2:12" x14ac:dyDescent="0.25">
      <c r="B47" s="5"/>
      <c r="C47" s="15"/>
      <c r="D47" s="6"/>
      <c r="E47" s="6">
        <v>3212</v>
      </c>
      <c r="F47" s="6" t="s">
        <v>56</v>
      </c>
      <c r="G47" s="45">
        <v>5668.17</v>
      </c>
      <c r="H47" s="45"/>
      <c r="I47" s="45"/>
      <c r="J47" s="48">
        <v>7171.85</v>
      </c>
      <c r="K47" s="74">
        <f t="shared" si="2"/>
        <v>126.52849155900405</v>
      </c>
      <c r="L47" s="48"/>
    </row>
    <row r="48" spans="2:12" x14ac:dyDescent="0.25">
      <c r="B48" s="5"/>
      <c r="C48" s="5"/>
      <c r="D48" s="6"/>
      <c r="E48" s="6">
        <v>3213</v>
      </c>
      <c r="F48" s="6" t="s">
        <v>57</v>
      </c>
      <c r="G48" s="45">
        <v>0</v>
      </c>
      <c r="H48" s="45"/>
      <c r="I48" s="45"/>
      <c r="J48" s="48">
        <v>431.41</v>
      </c>
      <c r="K48" s="74" t="e">
        <f t="shared" si="2"/>
        <v>#DIV/0!</v>
      </c>
      <c r="L48" s="48"/>
    </row>
    <row r="49" spans="2:12" x14ac:dyDescent="0.25">
      <c r="B49" s="5"/>
      <c r="C49" s="5"/>
      <c r="D49" s="22">
        <v>322</v>
      </c>
      <c r="E49" s="6"/>
      <c r="F49" s="6" t="s">
        <v>58</v>
      </c>
      <c r="G49" s="46">
        <f>SUM(G50:G55)</f>
        <v>35880.86</v>
      </c>
      <c r="H49" s="45">
        <v>103104</v>
      </c>
      <c r="I49" s="45">
        <v>103104</v>
      </c>
      <c r="J49" s="47">
        <f>SUM(J50:J55)</f>
        <v>37458.03</v>
      </c>
      <c r="K49" s="74">
        <f t="shared" si="2"/>
        <v>104.39557468800915</v>
      </c>
      <c r="L49" s="74">
        <f>J49/I49*100</f>
        <v>36.3303363594041</v>
      </c>
    </row>
    <row r="50" spans="2:12" x14ac:dyDescent="0.25">
      <c r="B50" s="5"/>
      <c r="C50" s="5"/>
      <c r="D50" s="6"/>
      <c r="E50" s="6">
        <v>3221</v>
      </c>
      <c r="F50" s="6" t="s">
        <v>59</v>
      </c>
      <c r="G50" s="45">
        <v>4554.67</v>
      </c>
      <c r="H50" s="45"/>
      <c r="I50" s="45"/>
      <c r="J50" s="48">
        <v>5809.76</v>
      </c>
      <c r="K50" s="74">
        <f t="shared" si="2"/>
        <v>127.55611273703693</v>
      </c>
      <c r="L50" s="48"/>
    </row>
    <row r="51" spans="2:12" x14ac:dyDescent="0.25">
      <c r="B51" s="5"/>
      <c r="C51" s="5"/>
      <c r="D51" s="6"/>
      <c r="E51" s="6">
        <v>3222</v>
      </c>
      <c r="F51" s="6" t="s">
        <v>60</v>
      </c>
      <c r="G51" s="45">
        <v>19818.39</v>
      </c>
      <c r="H51" s="45"/>
      <c r="I51" s="45"/>
      <c r="J51" s="48">
        <v>19577.16</v>
      </c>
      <c r="K51" s="74">
        <f t="shared" si="2"/>
        <v>98.782797189882729</v>
      </c>
      <c r="L51" s="48"/>
    </row>
    <row r="52" spans="2:12" x14ac:dyDescent="0.25">
      <c r="B52" s="5"/>
      <c r="C52" s="5"/>
      <c r="D52" s="6"/>
      <c r="E52" s="6">
        <v>3223</v>
      </c>
      <c r="F52" s="6" t="s">
        <v>61</v>
      </c>
      <c r="G52" s="45">
        <v>8488.39</v>
      </c>
      <c r="H52" s="45"/>
      <c r="I52" s="45"/>
      <c r="J52" s="48">
        <v>10705.78</v>
      </c>
      <c r="K52" s="74">
        <f t="shared" si="2"/>
        <v>126.12262160433252</v>
      </c>
      <c r="L52" s="48"/>
    </row>
    <row r="53" spans="2:12" x14ac:dyDescent="0.25">
      <c r="B53" s="5"/>
      <c r="C53" s="5"/>
      <c r="D53" s="6"/>
      <c r="E53" s="6">
        <v>3224</v>
      </c>
      <c r="F53" s="6" t="s">
        <v>62</v>
      </c>
      <c r="G53" s="45">
        <v>1244.4100000000001</v>
      </c>
      <c r="H53" s="45"/>
      <c r="I53" s="45"/>
      <c r="J53" s="48">
        <v>367.83</v>
      </c>
      <c r="K53" s="74">
        <f t="shared" si="2"/>
        <v>29.558585996576685</v>
      </c>
      <c r="L53" s="48"/>
    </row>
    <row r="54" spans="2:12" x14ac:dyDescent="0.25">
      <c r="B54" s="5"/>
      <c r="C54" s="5"/>
      <c r="D54" s="6"/>
      <c r="E54" s="6">
        <v>3225</v>
      </c>
      <c r="F54" s="6" t="s">
        <v>63</v>
      </c>
      <c r="G54" s="45">
        <v>725</v>
      </c>
      <c r="H54" s="45"/>
      <c r="I54" s="45"/>
      <c r="J54" s="48">
        <v>997.5</v>
      </c>
      <c r="K54" s="74">
        <f t="shared" si="2"/>
        <v>137.58620689655172</v>
      </c>
      <c r="L54" s="48"/>
    </row>
    <row r="55" spans="2:12" x14ac:dyDescent="0.25">
      <c r="B55" s="5"/>
      <c r="C55" s="5"/>
      <c r="D55" s="6"/>
      <c r="E55" s="6">
        <v>3227</v>
      </c>
      <c r="F55" s="6" t="s">
        <v>64</v>
      </c>
      <c r="G55" s="45">
        <v>1050</v>
      </c>
      <c r="H55" s="45"/>
      <c r="I55" s="45"/>
      <c r="J55" s="48">
        <v>0</v>
      </c>
      <c r="K55" s="74">
        <f t="shared" si="2"/>
        <v>0</v>
      </c>
      <c r="L55" s="48"/>
    </row>
    <row r="56" spans="2:12" x14ac:dyDescent="0.25">
      <c r="B56" s="5"/>
      <c r="C56" s="5"/>
      <c r="D56" s="22">
        <v>323</v>
      </c>
      <c r="E56" s="6"/>
      <c r="F56" s="6" t="s">
        <v>65</v>
      </c>
      <c r="G56" s="46">
        <f>SUM(G57:G64)</f>
        <v>21343.86</v>
      </c>
      <c r="H56" s="45">
        <v>62424</v>
      </c>
      <c r="I56" s="45">
        <v>62424</v>
      </c>
      <c r="J56" s="47">
        <f>SUM(J57:J64)</f>
        <v>15019.519999999997</v>
      </c>
      <c r="K56" s="74">
        <f t="shared" si="2"/>
        <v>70.369277159801442</v>
      </c>
      <c r="L56" s="74">
        <f>J56/I56*100</f>
        <v>24.060489555299238</v>
      </c>
    </row>
    <row r="57" spans="2:12" x14ac:dyDescent="0.25">
      <c r="B57" s="5"/>
      <c r="C57" s="5"/>
      <c r="D57" s="6"/>
      <c r="E57" s="6">
        <v>3231</v>
      </c>
      <c r="F57" s="6" t="s">
        <v>66</v>
      </c>
      <c r="G57" s="45">
        <v>1952.12</v>
      </c>
      <c r="H57" s="45"/>
      <c r="I57" s="45"/>
      <c r="J57" s="48">
        <v>1241.6300000000001</v>
      </c>
      <c r="K57" s="74">
        <f t="shared" si="2"/>
        <v>63.604184169006018</v>
      </c>
      <c r="L57" s="48"/>
    </row>
    <row r="58" spans="2:12" x14ac:dyDescent="0.25">
      <c r="B58" s="5"/>
      <c r="C58" s="5"/>
      <c r="D58" s="6"/>
      <c r="E58" s="6">
        <v>3232</v>
      </c>
      <c r="F58" s="6" t="s">
        <v>67</v>
      </c>
      <c r="G58" s="45">
        <v>1287.1099999999999</v>
      </c>
      <c r="H58" s="45"/>
      <c r="I58" s="45"/>
      <c r="J58" s="48">
        <v>2506.73</v>
      </c>
      <c r="K58" s="74">
        <f t="shared" si="2"/>
        <v>194.75646992098578</v>
      </c>
      <c r="L58" s="48"/>
    </row>
    <row r="59" spans="2:12" x14ac:dyDescent="0.25">
      <c r="B59" s="5"/>
      <c r="C59" s="5"/>
      <c r="D59" s="6"/>
      <c r="E59" s="6">
        <v>3234</v>
      </c>
      <c r="F59" s="6" t="s">
        <v>68</v>
      </c>
      <c r="G59" s="45">
        <v>4386.32</v>
      </c>
      <c r="H59" s="45"/>
      <c r="I59" s="45"/>
      <c r="J59" s="48">
        <v>4217.21</v>
      </c>
      <c r="K59" s="74">
        <f t="shared" si="2"/>
        <v>96.144604132849409</v>
      </c>
      <c r="L59" s="48"/>
    </row>
    <row r="60" spans="2:12" x14ac:dyDescent="0.25">
      <c r="B60" s="5"/>
      <c r="C60" s="5"/>
      <c r="D60" s="6"/>
      <c r="E60" s="6">
        <v>3235</v>
      </c>
      <c r="F60" s="6" t="s">
        <v>69</v>
      </c>
      <c r="G60" s="45">
        <v>120.78</v>
      </c>
      <c r="H60" s="45"/>
      <c r="I60" s="45"/>
      <c r="J60" s="48">
        <v>120.78</v>
      </c>
      <c r="K60" s="74">
        <f t="shared" si="2"/>
        <v>100</v>
      </c>
      <c r="L60" s="48"/>
    </row>
    <row r="61" spans="2:12" x14ac:dyDescent="0.25">
      <c r="B61" s="5"/>
      <c r="C61" s="5"/>
      <c r="D61" s="6"/>
      <c r="E61" s="6">
        <v>3236</v>
      </c>
      <c r="F61" s="6" t="s">
        <v>70</v>
      </c>
      <c r="G61" s="45">
        <v>264.8</v>
      </c>
      <c r="H61" s="45"/>
      <c r="I61" s="45"/>
      <c r="J61" s="48">
        <v>185.2</v>
      </c>
      <c r="K61" s="74">
        <f t="shared" si="2"/>
        <v>69.939577039274909</v>
      </c>
      <c r="L61" s="48"/>
    </row>
    <row r="62" spans="2:12" x14ac:dyDescent="0.25">
      <c r="B62" s="5"/>
      <c r="C62" s="5"/>
      <c r="D62" s="6"/>
      <c r="E62" s="6">
        <v>3237</v>
      </c>
      <c r="F62" s="6" t="s">
        <v>71</v>
      </c>
      <c r="G62" s="45">
        <v>11096.47</v>
      </c>
      <c r="H62" s="45"/>
      <c r="I62" s="45"/>
      <c r="J62" s="48">
        <v>4948.96</v>
      </c>
      <c r="K62" s="74">
        <f t="shared" si="2"/>
        <v>44.599408640765944</v>
      </c>
      <c r="L62" s="48"/>
    </row>
    <row r="63" spans="2:12" x14ac:dyDescent="0.25">
      <c r="B63" s="5"/>
      <c r="C63" s="5"/>
      <c r="D63" s="6"/>
      <c r="E63" s="6">
        <v>3238</v>
      </c>
      <c r="F63" s="6" t="s">
        <v>72</v>
      </c>
      <c r="G63" s="45">
        <v>876.15</v>
      </c>
      <c r="H63" s="45"/>
      <c r="I63" s="45"/>
      <c r="J63" s="48">
        <v>697.39</v>
      </c>
      <c r="K63" s="74">
        <f t="shared" si="2"/>
        <v>79.597100953033163</v>
      </c>
      <c r="L63" s="48"/>
    </row>
    <row r="64" spans="2:12" x14ac:dyDescent="0.25">
      <c r="B64" s="5"/>
      <c r="C64" s="5"/>
      <c r="D64" s="6"/>
      <c r="E64" s="6">
        <v>3239</v>
      </c>
      <c r="F64" s="6" t="s">
        <v>73</v>
      </c>
      <c r="G64" s="45">
        <v>1360.11</v>
      </c>
      <c r="H64" s="45"/>
      <c r="I64" s="45"/>
      <c r="J64" s="48">
        <v>1101.6199999999999</v>
      </c>
      <c r="K64" s="74">
        <f t="shared" si="2"/>
        <v>80.99491952856755</v>
      </c>
      <c r="L64" s="48"/>
    </row>
    <row r="65" spans="2:12" x14ac:dyDescent="0.25">
      <c r="B65" s="5"/>
      <c r="C65" s="5"/>
      <c r="D65" s="22">
        <v>329</v>
      </c>
      <c r="E65" s="6"/>
      <c r="F65" s="6" t="s">
        <v>74</v>
      </c>
      <c r="G65" s="46">
        <f>SUM(G66:G68)</f>
        <v>4852.57</v>
      </c>
      <c r="H65" s="45">
        <v>14635</v>
      </c>
      <c r="I65" s="45">
        <v>14635</v>
      </c>
      <c r="J65" s="47">
        <f>SUM(J66:J68)</f>
        <v>8774.42</v>
      </c>
      <c r="K65" s="74">
        <f t="shared" si="2"/>
        <v>180.82006029794522</v>
      </c>
      <c r="L65" s="74">
        <f>J65/I65*100</f>
        <v>59.955039289374788</v>
      </c>
    </row>
    <row r="66" spans="2:12" x14ac:dyDescent="0.25">
      <c r="B66" s="5"/>
      <c r="C66" s="5"/>
      <c r="D66" s="22"/>
      <c r="E66" s="6">
        <v>3291</v>
      </c>
      <c r="F66" s="6" t="s">
        <v>75</v>
      </c>
      <c r="G66" s="45">
        <v>2512.7600000000002</v>
      </c>
      <c r="H66" s="45"/>
      <c r="I66" s="45"/>
      <c r="J66" s="48">
        <v>5528.94</v>
      </c>
      <c r="K66" s="74">
        <f t="shared" si="2"/>
        <v>220.03454368901126</v>
      </c>
      <c r="L66" s="48"/>
    </row>
    <row r="67" spans="2:12" x14ac:dyDescent="0.25">
      <c r="B67" s="5"/>
      <c r="C67" s="5"/>
      <c r="D67" s="22"/>
      <c r="E67" s="6">
        <v>3292</v>
      </c>
      <c r="F67" s="6" t="s">
        <v>76</v>
      </c>
      <c r="G67" s="45">
        <v>1359.81</v>
      </c>
      <c r="H67" s="45"/>
      <c r="I67" s="45"/>
      <c r="J67" s="48">
        <v>2048.3000000000002</v>
      </c>
      <c r="K67" s="74">
        <f t="shared" si="2"/>
        <v>150.63133820166055</v>
      </c>
      <c r="L67" s="48"/>
    </row>
    <row r="68" spans="2:12" x14ac:dyDescent="0.25">
      <c r="B68" s="5"/>
      <c r="C68" s="5"/>
      <c r="D68" s="6"/>
      <c r="E68" s="6">
        <v>3295</v>
      </c>
      <c r="F68" s="6" t="s">
        <v>77</v>
      </c>
      <c r="G68" s="45">
        <v>980</v>
      </c>
      <c r="H68" s="45"/>
      <c r="I68" s="45"/>
      <c r="J68" s="48">
        <v>1197.18</v>
      </c>
      <c r="K68" s="74">
        <f t="shared" si="2"/>
        <v>122.16122448979591</v>
      </c>
      <c r="L68" s="48"/>
    </row>
    <row r="69" spans="2:12" x14ac:dyDescent="0.25">
      <c r="B69" s="49"/>
      <c r="C69" s="49">
        <v>34</v>
      </c>
      <c r="D69" s="50"/>
      <c r="E69" s="50"/>
      <c r="F69" s="59" t="s">
        <v>78</v>
      </c>
      <c r="G69" s="53">
        <f>SUM(G70)</f>
        <v>289</v>
      </c>
      <c r="H69" s="53">
        <v>664</v>
      </c>
      <c r="I69" s="53">
        <v>664</v>
      </c>
      <c r="J69" s="55">
        <f>SUM(J70)</f>
        <v>325.39</v>
      </c>
      <c r="K69" s="73">
        <f t="shared" si="2"/>
        <v>112.5916955017301</v>
      </c>
      <c r="L69" s="73">
        <f>J69/I69*100</f>
        <v>49.004518072289152</v>
      </c>
    </row>
    <row r="70" spans="2:12" x14ac:dyDescent="0.25">
      <c r="B70" s="5"/>
      <c r="C70" s="5"/>
      <c r="D70" s="6">
        <v>343</v>
      </c>
      <c r="E70" s="6"/>
      <c r="F70" s="6" t="s">
        <v>79</v>
      </c>
      <c r="G70" s="46">
        <f>SUM(G71)</f>
        <v>289</v>
      </c>
      <c r="H70" s="45">
        <v>664</v>
      </c>
      <c r="I70" s="45">
        <v>664</v>
      </c>
      <c r="J70" s="47">
        <f>SUM(J71)</f>
        <v>325.39</v>
      </c>
      <c r="K70" s="74">
        <f t="shared" si="2"/>
        <v>112.5916955017301</v>
      </c>
      <c r="L70" s="74">
        <f>J70/I70*100</f>
        <v>49.004518072289152</v>
      </c>
    </row>
    <row r="71" spans="2:12" x14ac:dyDescent="0.25">
      <c r="B71" s="5"/>
      <c r="C71" s="5"/>
      <c r="D71" s="6"/>
      <c r="E71" s="6">
        <v>3431</v>
      </c>
      <c r="F71" s="6" t="s">
        <v>80</v>
      </c>
      <c r="G71" s="45">
        <v>289</v>
      </c>
      <c r="H71" s="45"/>
      <c r="I71" s="45"/>
      <c r="J71" s="48">
        <v>325.39</v>
      </c>
      <c r="K71" s="74">
        <f t="shared" si="2"/>
        <v>112.5916955017301</v>
      </c>
      <c r="L71" s="48"/>
    </row>
    <row r="72" spans="2:12" x14ac:dyDescent="0.25">
      <c r="B72" s="65">
        <v>4</v>
      </c>
      <c r="C72" s="66"/>
      <c r="D72" s="66"/>
      <c r="E72" s="66"/>
      <c r="F72" s="67" t="s">
        <v>5</v>
      </c>
      <c r="G72" s="62">
        <f>SUM(G73)</f>
        <v>4376.25</v>
      </c>
      <c r="H72" s="62">
        <f>SUM(H73)</f>
        <v>14529</v>
      </c>
      <c r="I72" s="62">
        <f>SUM(I73)</f>
        <v>14529</v>
      </c>
      <c r="J72" s="63">
        <f>SUM(J73)</f>
        <v>1081.25</v>
      </c>
      <c r="K72" s="72">
        <f t="shared" si="2"/>
        <v>24.707226506712367</v>
      </c>
      <c r="L72" s="72">
        <f>J72/I72*100</f>
        <v>7.4420125266707968</v>
      </c>
    </row>
    <row r="73" spans="2:12" x14ac:dyDescent="0.25">
      <c r="B73" s="52"/>
      <c r="C73" s="52">
        <v>42</v>
      </c>
      <c r="D73" s="52"/>
      <c r="E73" s="52"/>
      <c r="F73" s="64" t="s">
        <v>81</v>
      </c>
      <c r="G73" s="53">
        <f>SUM(G74+G81)</f>
        <v>4376.25</v>
      </c>
      <c r="H73" s="54">
        <f>SUM(H74)</f>
        <v>14529</v>
      </c>
      <c r="I73" s="54">
        <f>SUM(I74)</f>
        <v>14529</v>
      </c>
      <c r="J73" s="55">
        <f>SUM(J74+J81)</f>
        <v>1081.25</v>
      </c>
      <c r="K73" s="73">
        <f t="shared" si="2"/>
        <v>24.707226506712367</v>
      </c>
      <c r="L73" s="73">
        <f t="shared" ref="L73:L74" si="5">J73/I73*100</f>
        <v>7.4420125266707968</v>
      </c>
    </row>
    <row r="74" spans="2:12" x14ac:dyDescent="0.25">
      <c r="B74" s="7"/>
      <c r="C74" s="7"/>
      <c r="D74" s="5">
        <v>422</v>
      </c>
      <c r="E74" s="5"/>
      <c r="F74" s="5" t="s">
        <v>82</v>
      </c>
      <c r="G74" s="46">
        <f>SUM(G75:G79)</f>
        <v>4376.25</v>
      </c>
      <c r="H74" s="45">
        <v>14529</v>
      </c>
      <c r="I74" s="45">
        <v>14529</v>
      </c>
      <c r="J74" s="47">
        <f>SUM(J75:J79)</f>
        <v>1081.25</v>
      </c>
      <c r="K74" s="74">
        <f t="shared" si="2"/>
        <v>24.707226506712367</v>
      </c>
      <c r="L74" s="74">
        <f t="shared" si="5"/>
        <v>7.4420125266707968</v>
      </c>
    </row>
    <row r="75" spans="2:12" x14ac:dyDescent="0.25">
      <c r="B75" s="7"/>
      <c r="C75" s="7"/>
      <c r="D75" s="5"/>
      <c r="E75" s="5">
        <v>4221</v>
      </c>
      <c r="F75" s="5" t="s">
        <v>83</v>
      </c>
      <c r="G75" s="45">
        <v>0</v>
      </c>
      <c r="H75" s="45"/>
      <c r="I75" s="45"/>
      <c r="J75" s="48">
        <v>0</v>
      </c>
      <c r="K75" s="75">
        <v>0</v>
      </c>
      <c r="L75" s="75">
        <v>0</v>
      </c>
    </row>
    <row r="76" spans="2:12" x14ac:dyDescent="0.25">
      <c r="B76" s="7"/>
      <c r="C76" s="7"/>
      <c r="D76" s="5"/>
      <c r="E76" s="5">
        <v>4222</v>
      </c>
      <c r="F76" s="5" t="s">
        <v>97</v>
      </c>
      <c r="G76" s="45">
        <v>4376.25</v>
      </c>
      <c r="H76" s="45"/>
      <c r="I76" s="45"/>
      <c r="J76" s="48">
        <v>0</v>
      </c>
      <c r="K76" s="74"/>
      <c r="L76" s="74"/>
    </row>
    <row r="77" spans="2:12" x14ac:dyDescent="0.25">
      <c r="B77" s="7"/>
      <c r="C77" s="7"/>
      <c r="D77" s="5"/>
      <c r="E77" s="5">
        <v>4223</v>
      </c>
      <c r="F77" s="5" t="s">
        <v>84</v>
      </c>
      <c r="G77" s="45">
        <v>0</v>
      </c>
      <c r="H77" s="45"/>
      <c r="I77" s="45"/>
      <c r="J77" s="48"/>
      <c r="K77" s="74" t="e">
        <f t="shared" si="2"/>
        <v>#DIV/0!</v>
      </c>
      <c r="L77" s="74"/>
    </row>
    <row r="78" spans="2:12" x14ac:dyDescent="0.25">
      <c r="B78" s="7"/>
      <c r="C78" s="7"/>
      <c r="D78" s="5"/>
      <c r="E78" s="5">
        <v>4225</v>
      </c>
      <c r="F78" s="5" t="s">
        <v>84</v>
      </c>
      <c r="G78" s="45">
        <v>0</v>
      </c>
      <c r="H78" s="45"/>
      <c r="I78" s="45"/>
      <c r="J78" s="48">
        <v>0</v>
      </c>
      <c r="K78" s="74"/>
      <c r="L78" s="74"/>
    </row>
    <row r="79" spans="2:12" x14ac:dyDescent="0.25">
      <c r="B79" s="7"/>
      <c r="C79" s="7" t="s">
        <v>10</v>
      </c>
      <c r="D79" s="5"/>
      <c r="E79" s="5">
        <v>4227</v>
      </c>
      <c r="F79" s="5" t="s">
        <v>85</v>
      </c>
      <c r="G79" s="45">
        <v>0</v>
      </c>
      <c r="H79" s="45"/>
      <c r="I79" s="45"/>
      <c r="J79" s="48">
        <v>1081.25</v>
      </c>
      <c r="K79" s="74">
        <v>0</v>
      </c>
      <c r="L79" s="74">
        <v>0</v>
      </c>
    </row>
    <row r="80" spans="2:12" x14ac:dyDescent="0.25">
      <c r="B80" s="81"/>
      <c r="C80" s="81"/>
      <c r="D80" s="83">
        <v>426</v>
      </c>
      <c r="E80" s="81"/>
      <c r="F80" s="81" t="s">
        <v>99</v>
      </c>
      <c r="G80" s="46">
        <f>SUM(G81:G85)</f>
        <v>0</v>
      </c>
      <c r="H80" s="74"/>
      <c r="I80" s="81"/>
      <c r="J80" s="82">
        <v>0</v>
      </c>
      <c r="K80" s="74"/>
      <c r="L80" s="74"/>
    </row>
    <row r="81" spans="2:12" x14ac:dyDescent="0.25">
      <c r="B81" s="80"/>
      <c r="C81" s="80"/>
      <c r="D81" s="80"/>
      <c r="E81" s="80">
        <v>4262</v>
      </c>
      <c r="F81" s="80" t="s">
        <v>98</v>
      </c>
      <c r="G81" s="87">
        <v>0</v>
      </c>
      <c r="H81" s="48"/>
      <c r="I81" s="80"/>
      <c r="J81" s="48">
        <v>0</v>
      </c>
      <c r="K81" s="74"/>
      <c r="L81" s="48"/>
    </row>
  </sheetData>
  <mergeCells count="7">
    <mergeCell ref="B8:F8"/>
    <mergeCell ref="B9:F9"/>
    <mergeCell ref="B32:F32"/>
    <mergeCell ref="B33:F33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7"/>
  <sheetViews>
    <sheetView workbookViewId="0">
      <selection activeCell="B2" sqref="B2:H37"/>
    </sheetView>
  </sheetViews>
  <sheetFormatPr defaultRowHeight="15" x14ac:dyDescent="0.25"/>
  <cols>
    <col min="2" max="2" width="37.7109375" customWidth="1"/>
    <col min="3" max="4" width="25.28515625" style="39" customWidth="1"/>
    <col min="5" max="5" width="25.28515625" customWidth="1"/>
    <col min="6" max="6" width="25.28515625" style="39" customWidth="1"/>
    <col min="7" max="8" width="15.7109375" style="39" customWidth="1"/>
    <col min="9" max="9" width="0.5703125" hidden="1" customWidth="1"/>
    <col min="10" max="12" width="9.140625" hidden="1" customWidth="1"/>
  </cols>
  <sheetData>
    <row r="1" spans="2:8" ht="18" x14ac:dyDescent="0.25">
      <c r="B1" s="13"/>
      <c r="C1" s="29"/>
      <c r="D1" s="29"/>
      <c r="E1" s="13"/>
      <c r="F1" s="40"/>
      <c r="G1" s="40"/>
      <c r="H1" s="40"/>
    </row>
    <row r="2" spans="2:8" ht="15.75" customHeight="1" x14ac:dyDescent="0.25">
      <c r="B2" s="164" t="s">
        <v>23</v>
      </c>
      <c r="C2" s="164"/>
      <c r="D2" s="164"/>
      <c r="E2" s="164"/>
      <c r="F2" s="164"/>
      <c r="G2" s="164"/>
      <c r="H2" s="164"/>
    </row>
    <row r="3" spans="2:8" ht="18" x14ac:dyDescent="0.25">
      <c r="B3" s="13"/>
      <c r="C3" s="29"/>
      <c r="D3" s="29"/>
      <c r="E3" s="13"/>
      <c r="F3" s="40"/>
      <c r="G3" s="40"/>
      <c r="H3" s="40"/>
    </row>
    <row r="4" spans="2:8" ht="25.5" x14ac:dyDescent="0.25">
      <c r="B4" s="28" t="s">
        <v>6</v>
      </c>
      <c r="C4" s="44" t="s">
        <v>274</v>
      </c>
      <c r="D4" s="44" t="s">
        <v>132</v>
      </c>
      <c r="E4" s="28" t="s">
        <v>133</v>
      </c>
      <c r="F4" s="44" t="s">
        <v>273</v>
      </c>
      <c r="G4" s="44" t="s">
        <v>11</v>
      </c>
      <c r="H4" s="44" t="s">
        <v>25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44" t="s">
        <v>13</v>
      </c>
      <c r="H5" s="44" t="s">
        <v>14</v>
      </c>
    </row>
    <row r="6" spans="2:8" x14ac:dyDescent="0.25">
      <c r="B6" s="56" t="s">
        <v>22</v>
      </c>
      <c r="C6" s="62">
        <f>SUM(C7+C10+C12+C14+C16+C18)</f>
        <v>339994.97</v>
      </c>
      <c r="D6" s="62">
        <f>SUM(D7+D10+D12+D14+D16+D18)</f>
        <v>944783</v>
      </c>
      <c r="E6" s="62">
        <f>SUM(E7+E10+E12+E14+E16+E18)</f>
        <v>944783</v>
      </c>
      <c r="F6" s="62">
        <f>SUM(F7+F10+F12+F14+F16+F18)</f>
        <v>454862.29999999993</v>
      </c>
      <c r="G6" s="72">
        <f>F6/C6*100</f>
        <v>133.78500864292198</v>
      </c>
      <c r="H6" s="72">
        <f>F6/E6*100</f>
        <v>48.144632153626802</v>
      </c>
    </row>
    <row r="7" spans="2:8" x14ac:dyDescent="0.25">
      <c r="B7" s="51" t="s">
        <v>102</v>
      </c>
      <c r="C7" s="53">
        <f>SUM(C8:C9)</f>
        <v>263251.99</v>
      </c>
      <c r="D7" s="53">
        <f>SUM(D8:D9)</f>
        <v>690353</v>
      </c>
      <c r="E7" s="53">
        <f>SUM(E8:E9)</f>
        <v>690353</v>
      </c>
      <c r="F7" s="53">
        <f>SUM(F8:F9)</f>
        <v>355442.18</v>
      </c>
      <c r="G7" s="73">
        <f>F7/C7*100</f>
        <v>135.01975046798319</v>
      </c>
      <c r="H7" s="73">
        <f>F7/E7*100</f>
        <v>51.487018959865459</v>
      </c>
    </row>
    <row r="8" spans="2:8" ht="25.5" x14ac:dyDescent="0.25">
      <c r="B8" s="89" t="s">
        <v>103</v>
      </c>
      <c r="C8" s="45">
        <v>261017.19</v>
      </c>
      <c r="D8" s="45">
        <v>685044</v>
      </c>
      <c r="E8" s="45">
        <v>685044</v>
      </c>
      <c r="F8" s="48">
        <v>354165.32</v>
      </c>
      <c r="G8" s="74">
        <f t="shared" ref="G8:G34" si="0">F8/C8*100</f>
        <v>135.68658830477793</v>
      </c>
      <c r="H8" s="74">
        <f t="shared" ref="H8:H36" si="1">F8/E8*100</f>
        <v>51.699645570211551</v>
      </c>
    </row>
    <row r="9" spans="2:8" ht="25.5" x14ac:dyDescent="0.25">
      <c r="B9" s="88" t="s">
        <v>104</v>
      </c>
      <c r="C9" s="45">
        <v>2234.8000000000002</v>
      </c>
      <c r="D9" s="45">
        <v>5309</v>
      </c>
      <c r="E9" s="45">
        <v>5309</v>
      </c>
      <c r="F9" s="48">
        <v>1276.8599999999999</v>
      </c>
      <c r="G9" s="74">
        <f t="shared" si="0"/>
        <v>57.135314122069083</v>
      </c>
      <c r="H9" s="74">
        <f t="shared" si="1"/>
        <v>24.050857035223203</v>
      </c>
    </row>
    <row r="10" spans="2:8" x14ac:dyDescent="0.25">
      <c r="B10" s="90" t="s">
        <v>105</v>
      </c>
      <c r="C10" s="53">
        <f>SUM(C11)</f>
        <v>38338.75</v>
      </c>
      <c r="D10" s="53">
        <f>SUM(D11)</f>
        <v>1380</v>
      </c>
      <c r="E10" s="53">
        <f>SUM(E11)</f>
        <v>1380</v>
      </c>
      <c r="F10" s="53">
        <f>SUM(F11)</f>
        <v>152.35</v>
      </c>
      <c r="G10" s="73">
        <f t="shared" si="0"/>
        <v>0.39737863128036249</v>
      </c>
      <c r="H10" s="73">
        <f t="shared" si="1"/>
        <v>11.039855072463768</v>
      </c>
    </row>
    <row r="11" spans="2:8" x14ac:dyDescent="0.25">
      <c r="B11" s="19" t="s">
        <v>88</v>
      </c>
      <c r="C11" s="45">
        <v>38338.75</v>
      </c>
      <c r="D11" s="45">
        <v>1380</v>
      </c>
      <c r="E11" s="45">
        <v>1380</v>
      </c>
      <c r="F11" s="48">
        <v>152.35</v>
      </c>
      <c r="G11" s="74">
        <f t="shared" si="0"/>
        <v>0.39737863128036249</v>
      </c>
      <c r="H11" s="74">
        <f t="shared" si="1"/>
        <v>11.039855072463768</v>
      </c>
    </row>
    <row r="12" spans="2:8" x14ac:dyDescent="0.25">
      <c r="B12" s="91" t="s">
        <v>106</v>
      </c>
      <c r="C12" s="53">
        <f>SUM(C13)</f>
        <v>0</v>
      </c>
      <c r="D12" s="53">
        <f>SUM(D13)</f>
        <v>112814</v>
      </c>
      <c r="E12" s="53">
        <f>SUM(E13)</f>
        <v>112814</v>
      </c>
      <c r="F12" s="53">
        <f>SUM(F13)</f>
        <v>37601.54</v>
      </c>
      <c r="G12" s="73"/>
      <c r="H12" s="73">
        <f t="shared" ref="H12:H13" si="2">F12/E12*100</f>
        <v>33.33056180970447</v>
      </c>
    </row>
    <row r="13" spans="2:8" x14ac:dyDescent="0.25">
      <c r="B13" s="19" t="s">
        <v>101</v>
      </c>
      <c r="C13" s="45">
        <v>0</v>
      </c>
      <c r="D13" s="45">
        <v>112814</v>
      </c>
      <c r="E13" s="45">
        <v>112814</v>
      </c>
      <c r="F13" s="48">
        <v>37601.54</v>
      </c>
      <c r="G13" s="74"/>
      <c r="H13" s="74">
        <f t="shared" si="2"/>
        <v>33.33056180970447</v>
      </c>
    </row>
    <row r="14" spans="2:8" x14ac:dyDescent="0.25">
      <c r="B14" s="91" t="s">
        <v>107</v>
      </c>
      <c r="C14" s="53">
        <f>SUM(C15)</f>
        <v>38404.230000000003</v>
      </c>
      <c r="D14" s="53">
        <f>SUM(D15)</f>
        <v>131874</v>
      </c>
      <c r="E14" s="53">
        <f>SUM(E15)</f>
        <v>131874</v>
      </c>
      <c r="F14" s="53">
        <f>SUM(F15)</f>
        <v>55028.24</v>
      </c>
      <c r="G14" s="73">
        <f t="shared" si="0"/>
        <v>143.28692438306925</v>
      </c>
      <c r="H14" s="73">
        <f t="shared" si="1"/>
        <v>41.727891775482654</v>
      </c>
    </row>
    <row r="15" spans="2:8" x14ac:dyDescent="0.25">
      <c r="B15" s="19" t="s">
        <v>89</v>
      </c>
      <c r="C15" s="45">
        <v>38404.230000000003</v>
      </c>
      <c r="D15" s="45">
        <v>131874</v>
      </c>
      <c r="E15" s="45">
        <v>131874</v>
      </c>
      <c r="F15" s="48">
        <v>55028.24</v>
      </c>
      <c r="G15" s="74">
        <f t="shared" si="0"/>
        <v>143.28692438306925</v>
      </c>
      <c r="H15" s="74">
        <f t="shared" si="1"/>
        <v>41.727891775482654</v>
      </c>
    </row>
    <row r="16" spans="2:8" x14ac:dyDescent="0.25">
      <c r="B16" s="91" t="s">
        <v>108</v>
      </c>
      <c r="C16" s="53">
        <f>SUM(C17)</f>
        <v>0</v>
      </c>
      <c r="D16" s="53">
        <f>SUM(D17)</f>
        <v>4911</v>
      </c>
      <c r="E16" s="53">
        <f>SUM(E17)</f>
        <v>4911</v>
      </c>
      <c r="F16" s="53">
        <f>SUM(F17)</f>
        <v>0</v>
      </c>
      <c r="G16" s="73" t="e">
        <f t="shared" si="0"/>
        <v>#DIV/0!</v>
      </c>
      <c r="H16" s="73">
        <f t="shared" si="1"/>
        <v>0</v>
      </c>
    </row>
    <row r="17" spans="2:8" x14ac:dyDescent="0.25">
      <c r="B17" s="19" t="s">
        <v>90</v>
      </c>
      <c r="C17" s="45">
        <v>0</v>
      </c>
      <c r="D17" s="45">
        <v>4911</v>
      </c>
      <c r="E17" s="45">
        <v>4911</v>
      </c>
      <c r="F17" s="48">
        <v>0</v>
      </c>
      <c r="G17" s="74" t="e">
        <f t="shared" si="0"/>
        <v>#DIV/0!</v>
      </c>
      <c r="H17" s="74">
        <f t="shared" si="1"/>
        <v>0</v>
      </c>
    </row>
    <row r="18" spans="2:8" x14ac:dyDescent="0.25">
      <c r="B18" s="91" t="s">
        <v>109</v>
      </c>
      <c r="C18" s="53">
        <f>SUM(C19)</f>
        <v>0</v>
      </c>
      <c r="D18" s="53">
        <f>SUM(D19)</f>
        <v>3451</v>
      </c>
      <c r="E18" s="53">
        <f>SUM(E19)</f>
        <v>3451</v>
      </c>
      <c r="F18" s="53">
        <f>SUM(F19)</f>
        <v>6637.99</v>
      </c>
      <c r="G18" s="73" t="e">
        <f t="shared" si="0"/>
        <v>#DIV/0!</v>
      </c>
      <c r="H18" s="73">
        <f t="shared" si="1"/>
        <v>192.34975369458127</v>
      </c>
    </row>
    <row r="19" spans="2:8" x14ac:dyDescent="0.25">
      <c r="B19" s="19" t="s">
        <v>91</v>
      </c>
      <c r="C19" s="45">
        <v>0</v>
      </c>
      <c r="D19" s="45">
        <v>3451</v>
      </c>
      <c r="E19" s="45">
        <v>3451</v>
      </c>
      <c r="F19" s="48">
        <v>6637.99</v>
      </c>
      <c r="G19" s="74" t="e">
        <f t="shared" si="0"/>
        <v>#DIV/0!</v>
      </c>
      <c r="H19" s="74">
        <f t="shared" si="1"/>
        <v>192.34975369458127</v>
      </c>
    </row>
    <row r="20" spans="2:8" x14ac:dyDescent="0.25">
      <c r="B20" s="18"/>
      <c r="C20" s="45"/>
      <c r="D20" s="45"/>
      <c r="E20" s="3"/>
      <c r="F20" s="48"/>
      <c r="G20" s="74"/>
      <c r="H20" s="74"/>
    </row>
    <row r="21" spans="2:8" ht="15.75" customHeight="1" x14ac:dyDescent="0.25">
      <c r="B21" s="56" t="s">
        <v>21</v>
      </c>
      <c r="C21" s="62">
        <f>SUM(C22+C25+C27+C29+C31+C33+C35)</f>
        <v>342764.51999999996</v>
      </c>
      <c r="D21" s="62">
        <f>SUM(D22+D25+D27+D29+D31+D33+D35)</f>
        <v>944783</v>
      </c>
      <c r="E21" s="62">
        <f>SUM(E22+E25+E27+E29+E31+E33+E35)</f>
        <v>944783</v>
      </c>
      <c r="F21" s="62">
        <f>SUM(F22+F25+F27+F29+F31+F33+F35)</f>
        <v>459316.18</v>
      </c>
      <c r="G21" s="72">
        <f t="shared" si="0"/>
        <v>134.00342019063118</v>
      </c>
      <c r="H21" s="72">
        <f t="shared" si="1"/>
        <v>48.616050458147534</v>
      </c>
    </row>
    <row r="22" spans="2:8" ht="15.75" customHeight="1" x14ac:dyDescent="0.25">
      <c r="B22" s="51" t="s">
        <v>102</v>
      </c>
      <c r="C22" s="53">
        <f>SUM(C23+C24)</f>
        <v>263251.99</v>
      </c>
      <c r="D22" s="53">
        <f>SUM(D23+D24)</f>
        <v>690353</v>
      </c>
      <c r="E22" s="53">
        <f>SUM(E23+E24)</f>
        <v>690353</v>
      </c>
      <c r="F22" s="53">
        <f>SUM(F23+F24)</f>
        <v>355442.18</v>
      </c>
      <c r="G22" s="73">
        <f>F22/C22*100</f>
        <v>135.01975046798319</v>
      </c>
      <c r="H22" s="73">
        <f t="shared" si="1"/>
        <v>51.487018959865459</v>
      </c>
    </row>
    <row r="23" spans="2:8" ht="15.75" customHeight="1" x14ac:dyDescent="0.25">
      <c r="B23" s="20" t="s">
        <v>86</v>
      </c>
      <c r="C23" s="45">
        <v>261017.19</v>
      </c>
      <c r="D23" s="45">
        <v>685044</v>
      </c>
      <c r="E23" s="45">
        <v>685044</v>
      </c>
      <c r="F23" s="48">
        <v>354165.32</v>
      </c>
      <c r="G23" s="74">
        <f t="shared" si="0"/>
        <v>135.68658830477793</v>
      </c>
      <c r="H23" s="74">
        <f t="shared" si="1"/>
        <v>51.699645570211551</v>
      </c>
    </row>
    <row r="24" spans="2:8" x14ac:dyDescent="0.25">
      <c r="B24" s="19" t="s">
        <v>87</v>
      </c>
      <c r="C24" s="45">
        <v>2234.8000000000002</v>
      </c>
      <c r="D24" s="45">
        <v>5309</v>
      </c>
      <c r="E24" s="45">
        <v>5309</v>
      </c>
      <c r="F24" s="48">
        <v>1276.8599999999999</v>
      </c>
      <c r="G24" s="74">
        <f t="shared" si="0"/>
        <v>57.135314122069083</v>
      </c>
      <c r="H24" s="74">
        <f t="shared" si="1"/>
        <v>24.050857035223203</v>
      </c>
    </row>
    <row r="25" spans="2:8" x14ac:dyDescent="0.25">
      <c r="B25" s="90" t="s">
        <v>105</v>
      </c>
      <c r="C25" s="53">
        <f>SUM(C26)</f>
        <v>41108.300000000003</v>
      </c>
      <c r="D25" s="53">
        <f>SUM(D26)</f>
        <v>1380</v>
      </c>
      <c r="E25" s="53">
        <f>SUM(E26)</f>
        <v>1380</v>
      </c>
      <c r="F25" s="53">
        <f>SUM(F26)</f>
        <v>0</v>
      </c>
      <c r="G25" s="73">
        <f t="shared" si="0"/>
        <v>0</v>
      </c>
      <c r="H25" s="73">
        <f t="shared" si="1"/>
        <v>0</v>
      </c>
    </row>
    <row r="26" spans="2:8" x14ac:dyDescent="0.25">
      <c r="B26" s="19" t="s">
        <v>88</v>
      </c>
      <c r="C26" s="45">
        <v>41108.300000000003</v>
      </c>
      <c r="D26" s="45">
        <v>1380</v>
      </c>
      <c r="E26" s="45">
        <v>1380</v>
      </c>
      <c r="F26" s="48">
        <v>0</v>
      </c>
      <c r="G26" s="74">
        <f t="shared" si="0"/>
        <v>0</v>
      </c>
      <c r="H26" s="74">
        <f t="shared" si="1"/>
        <v>0</v>
      </c>
    </row>
    <row r="27" spans="2:8" x14ac:dyDescent="0.25">
      <c r="B27" s="91" t="s">
        <v>106</v>
      </c>
      <c r="C27" s="53">
        <f>SUM(C28)</f>
        <v>0</v>
      </c>
      <c r="D27" s="53">
        <f>SUM(D28)</f>
        <v>112814</v>
      </c>
      <c r="E27" s="53">
        <f>SUM(E28)</f>
        <v>112814</v>
      </c>
      <c r="F27" s="53">
        <f>SUM(F28)</f>
        <v>46608.26</v>
      </c>
      <c r="G27" s="73"/>
      <c r="H27" s="73">
        <f t="shared" si="1"/>
        <v>41.314251777261688</v>
      </c>
    </row>
    <row r="28" spans="2:8" x14ac:dyDescent="0.25">
      <c r="B28" s="19" t="s">
        <v>101</v>
      </c>
      <c r="C28" s="45">
        <v>0</v>
      </c>
      <c r="D28" s="45">
        <v>112814</v>
      </c>
      <c r="E28" s="45">
        <v>112814</v>
      </c>
      <c r="F28" s="48">
        <v>46608.26</v>
      </c>
      <c r="G28" s="74"/>
      <c r="H28" s="74">
        <f t="shared" si="1"/>
        <v>41.314251777261688</v>
      </c>
    </row>
    <row r="29" spans="2:8" x14ac:dyDescent="0.25">
      <c r="B29" s="91" t="s">
        <v>107</v>
      </c>
      <c r="C29" s="53">
        <f>SUM(C30)</f>
        <v>38404.230000000003</v>
      </c>
      <c r="D29" s="53">
        <f>SUM(D30)</f>
        <v>131874</v>
      </c>
      <c r="E29" s="53">
        <f>SUM(E30)</f>
        <v>131874</v>
      </c>
      <c r="F29" s="53">
        <f>SUM(F30)</f>
        <v>55028.24</v>
      </c>
      <c r="G29" s="73"/>
      <c r="H29" s="73">
        <f t="shared" si="1"/>
        <v>41.727891775482654</v>
      </c>
    </row>
    <row r="30" spans="2:8" x14ac:dyDescent="0.25">
      <c r="B30" s="19" t="s">
        <v>89</v>
      </c>
      <c r="C30" s="45">
        <v>38404.230000000003</v>
      </c>
      <c r="D30" s="45">
        <v>131874</v>
      </c>
      <c r="E30" s="45">
        <v>131874</v>
      </c>
      <c r="F30" s="48">
        <v>55028.24</v>
      </c>
      <c r="G30" s="74">
        <f t="shared" si="0"/>
        <v>143.28692438306925</v>
      </c>
      <c r="H30" s="74">
        <f t="shared" si="1"/>
        <v>41.727891775482654</v>
      </c>
    </row>
    <row r="31" spans="2:8" x14ac:dyDescent="0.25">
      <c r="B31" s="91" t="s">
        <v>108</v>
      </c>
      <c r="C31" s="53">
        <f>SUM(C32)</f>
        <v>0</v>
      </c>
      <c r="D31" s="53">
        <f>SUM(D32)</f>
        <v>4911</v>
      </c>
      <c r="E31" s="53">
        <f>SUM(E32)</f>
        <v>4911</v>
      </c>
      <c r="F31" s="53">
        <f>SUM(F32)</f>
        <v>0</v>
      </c>
      <c r="G31" s="73" t="e">
        <f t="shared" si="0"/>
        <v>#DIV/0!</v>
      </c>
      <c r="H31" s="73">
        <f t="shared" si="1"/>
        <v>0</v>
      </c>
    </row>
    <row r="32" spans="2:8" x14ac:dyDescent="0.25">
      <c r="B32" s="19" t="s">
        <v>90</v>
      </c>
      <c r="C32" s="45">
        <v>0</v>
      </c>
      <c r="D32" s="45">
        <v>4911</v>
      </c>
      <c r="E32" s="45">
        <v>4911</v>
      </c>
      <c r="F32" s="48">
        <v>0</v>
      </c>
      <c r="G32" s="74" t="e">
        <f t="shared" si="0"/>
        <v>#DIV/0!</v>
      </c>
      <c r="H32" s="74">
        <f t="shared" si="1"/>
        <v>0</v>
      </c>
    </row>
    <row r="33" spans="2:8" x14ac:dyDescent="0.25">
      <c r="B33" s="91" t="s">
        <v>109</v>
      </c>
      <c r="C33" s="53">
        <f>SUM(C34)</f>
        <v>0</v>
      </c>
      <c r="D33" s="53">
        <f>SUM(D34)</f>
        <v>3451</v>
      </c>
      <c r="E33" s="53">
        <f>SUM(E34)</f>
        <v>3451</v>
      </c>
      <c r="F33" s="53">
        <f>SUM(F34)</f>
        <v>2237.5</v>
      </c>
      <c r="G33" s="73" t="e">
        <f t="shared" si="0"/>
        <v>#DIV/0!</v>
      </c>
      <c r="H33" s="73">
        <f t="shared" si="1"/>
        <v>64.836279339321933</v>
      </c>
    </row>
    <row r="34" spans="2:8" x14ac:dyDescent="0.25">
      <c r="B34" s="19" t="s">
        <v>91</v>
      </c>
      <c r="C34" s="45">
        <v>0</v>
      </c>
      <c r="D34" s="45">
        <v>3451</v>
      </c>
      <c r="E34" s="45">
        <v>3451</v>
      </c>
      <c r="F34" s="48">
        <v>2237.5</v>
      </c>
      <c r="G34" s="74" t="e">
        <f t="shared" si="0"/>
        <v>#DIV/0!</v>
      </c>
      <c r="H34" s="74">
        <f t="shared" si="1"/>
        <v>64.836279339321933</v>
      </c>
    </row>
    <row r="35" spans="2:8" x14ac:dyDescent="0.25">
      <c r="B35" s="91" t="s">
        <v>110</v>
      </c>
      <c r="C35" s="53">
        <f>SUM(C36)</f>
        <v>0</v>
      </c>
      <c r="D35" s="53">
        <f>SUM(D36)</f>
        <v>0</v>
      </c>
      <c r="E35" s="53">
        <f>SUM(E36)</f>
        <v>0</v>
      </c>
      <c r="F35" s="53">
        <f>SUM(F36)</f>
        <v>0</v>
      </c>
      <c r="G35" s="73"/>
      <c r="H35" s="73"/>
    </row>
    <row r="36" spans="2:8" x14ac:dyDescent="0.25">
      <c r="B36" s="19" t="s">
        <v>92</v>
      </c>
      <c r="C36" s="45"/>
      <c r="D36" s="45">
        <v>0</v>
      </c>
      <c r="E36" s="45">
        <v>0</v>
      </c>
      <c r="F36" s="48"/>
      <c r="G36" s="74">
        <v>0</v>
      </c>
      <c r="H36" s="74" t="e">
        <f t="shared" si="1"/>
        <v>#DIV/0!</v>
      </c>
    </row>
    <row r="37" spans="2:8" x14ac:dyDescent="0.25">
      <c r="B37" s="18"/>
      <c r="C37" s="45"/>
      <c r="D37" s="45"/>
      <c r="E37" s="3"/>
      <c r="F37" s="48"/>
      <c r="G37" s="74"/>
      <c r="H37" s="7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B2" sqref="B2:H10"/>
    </sheetView>
  </sheetViews>
  <sheetFormatPr defaultRowHeight="15" x14ac:dyDescent="0.25"/>
  <cols>
    <col min="2" max="2" width="37.7109375" customWidth="1"/>
    <col min="3" max="4" width="25.28515625" style="39" customWidth="1"/>
    <col min="5" max="5" width="25.28515625" customWidth="1"/>
    <col min="6" max="6" width="25.28515625" style="39" customWidth="1"/>
    <col min="7" max="8" width="15.7109375" style="39" customWidth="1"/>
  </cols>
  <sheetData>
    <row r="1" spans="2:8" ht="18" x14ac:dyDescent="0.25">
      <c r="B1" s="13"/>
      <c r="C1" s="29"/>
      <c r="D1" s="29"/>
      <c r="E1" s="13"/>
      <c r="F1" s="40"/>
      <c r="G1" s="40"/>
      <c r="H1" s="40"/>
    </row>
    <row r="2" spans="2:8" ht="15.75" customHeight="1" x14ac:dyDescent="0.25">
      <c r="B2" s="164" t="s">
        <v>24</v>
      </c>
      <c r="C2" s="164"/>
      <c r="D2" s="164"/>
      <c r="E2" s="164"/>
      <c r="F2" s="164"/>
      <c r="G2" s="164"/>
      <c r="H2" s="164"/>
    </row>
    <row r="3" spans="2:8" ht="18" x14ac:dyDescent="0.25">
      <c r="B3" s="13"/>
      <c r="C3" s="29"/>
      <c r="D3" s="29"/>
      <c r="E3" s="13"/>
      <c r="F3" s="40"/>
      <c r="G3" s="40"/>
      <c r="H3" s="40"/>
    </row>
    <row r="4" spans="2:8" ht="25.5" x14ac:dyDescent="0.25">
      <c r="B4" s="28" t="s">
        <v>6</v>
      </c>
      <c r="C4" s="44" t="s">
        <v>275</v>
      </c>
      <c r="D4" s="44" t="s">
        <v>132</v>
      </c>
      <c r="E4" s="28" t="s">
        <v>133</v>
      </c>
      <c r="F4" s="44" t="s">
        <v>276</v>
      </c>
      <c r="G4" s="44" t="s">
        <v>11</v>
      </c>
      <c r="H4" s="44" t="s">
        <v>25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44" t="s">
        <v>13</v>
      </c>
      <c r="H5" s="44" t="s">
        <v>14</v>
      </c>
    </row>
    <row r="6" spans="2:8" ht="15.75" customHeight="1" x14ac:dyDescent="0.25">
      <c r="B6" s="56" t="s">
        <v>21</v>
      </c>
      <c r="C6" s="62">
        <f>SUM(C7)</f>
        <v>342764.51999999996</v>
      </c>
      <c r="D6" s="62">
        <f>SUM(D7)</f>
        <v>944783</v>
      </c>
      <c r="E6" s="62">
        <f>SUM(E7)</f>
        <v>944783</v>
      </c>
      <c r="F6" s="63">
        <f>SUM(F7)</f>
        <v>459316.18</v>
      </c>
      <c r="G6" s="72">
        <f>F6/C6*100</f>
        <v>134.00342019063118</v>
      </c>
      <c r="H6" s="72">
        <f>F6/E6*100</f>
        <v>48.616050458147534</v>
      </c>
    </row>
    <row r="7" spans="2:8" ht="15.75" customHeight="1" x14ac:dyDescent="0.25">
      <c r="B7" s="76" t="s">
        <v>93</v>
      </c>
      <c r="C7" s="77">
        <f>SUM(C8:C9)</f>
        <v>342764.51999999996</v>
      </c>
      <c r="D7" s="77">
        <f>SUM(D8:D9)</f>
        <v>944783</v>
      </c>
      <c r="E7" s="77">
        <f>SUM(E8:E9)</f>
        <v>944783</v>
      </c>
      <c r="F7" s="78">
        <f>SUM(F8:F9)</f>
        <v>459316.18</v>
      </c>
      <c r="G7" s="79">
        <f t="shared" ref="G7:G9" si="0">F7/C7*100</f>
        <v>134.00342019063118</v>
      </c>
      <c r="H7" s="79">
        <f t="shared" ref="H7:H9" si="1">F7/E7*100</f>
        <v>48.616050458147534</v>
      </c>
    </row>
    <row r="8" spans="2:8" x14ac:dyDescent="0.25">
      <c r="B8" s="9" t="s">
        <v>94</v>
      </c>
      <c r="C8" s="45">
        <v>323094.40999999997</v>
      </c>
      <c r="D8" s="45">
        <v>907621</v>
      </c>
      <c r="E8" s="45">
        <v>907621</v>
      </c>
      <c r="F8" s="48">
        <v>440455.98</v>
      </c>
      <c r="G8" s="48">
        <f t="shared" si="0"/>
        <v>136.32423414567899</v>
      </c>
      <c r="H8" s="48">
        <f t="shared" si="1"/>
        <v>48.528623731711804</v>
      </c>
    </row>
    <row r="9" spans="2:8" x14ac:dyDescent="0.25">
      <c r="B9" s="21" t="s">
        <v>95</v>
      </c>
      <c r="C9" s="45">
        <v>19670.11</v>
      </c>
      <c r="D9" s="45">
        <v>37162</v>
      </c>
      <c r="E9" s="45">
        <v>37162</v>
      </c>
      <c r="F9" s="48">
        <v>18860.2</v>
      </c>
      <c r="G9" s="48">
        <f t="shared" si="0"/>
        <v>95.882534464728465</v>
      </c>
      <c r="H9" s="48">
        <f t="shared" si="1"/>
        <v>50.751305096604057</v>
      </c>
    </row>
    <row r="10" spans="2:8" x14ac:dyDescent="0.25">
      <c r="B10" s="8"/>
      <c r="C10" s="45"/>
      <c r="D10" s="45"/>
      <c r="E10" s="2"/>
      <c r="F10" s="48"/>
      <c r="G10" s="48"/>
      <c r="H10" s="4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83E6-4BBF-4867-97C3-6971385C42A4}">
  <sheetPr>
    <pageSetUpPr fitToPage="1"/>
  </sheetPr>
  <dimension ref="A1:K15"/>
  <sheetViews>
    <sheetView workbookViewId="0">
      <selection activeCell="I4" sqref="I4"/>
    </sheetView>
  </sheetViews>
  <sheetFormatPr defaultRowHeight="15" x14ac:dyDescent="0.25"/>
  <cols>
    <col min="5" max="5" width="23.7109375" customWidth="1"/>
    <col min="6" max="6" width="24" customWidth="1"/>
    <col min="7" max="7" width="21.7109375" customWidth="1"/>
    <col min="8" max="8" width="19" customWidth="1"/>
    <col min="9" max="9" width="23.85546875" customWidth="1"/>
    <col min="10" max="10" width="11.140625" customWidth="1"/>
    <col min="11" max="11" width="12" customWidth="1"/>
  </cols>
  <sheetData>
    <row r="1" spans="1:11" ht="15.75" customHeight="1" x14ac:dyDescent="0.25">
      <c r="A1" s="197" t="s">
        <v>111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.75" customHeight="1" x14ac:dyDescent="0.25">
      <c r="A2" s="197" t="s">
        <v>112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18" x14ac:dyDescent="0.25">
      <c r="A3" s="92"/>
      <c r="B3" s="92"/>
      <c r="C3" s="92"/>
      <c r="D3" s="92"/>
      <c r="E3" s="92"/>
      <c r="F3" s="92"/>
      <c r="G3" s="92"/>
      <c r="H3" s="92"/>
      <c r="I3" s="93"/>
      <c r="J3" s="93"/>
      <c r="K3" s="93"/>
    </row>
    <row r="4" spans="1:11" ht="45" customHeight="1" x14ac:dyDescent="0.25">
      <c r="A4" s="194" t="s">
        <v>6</v>
      </c>
      <c r="B4" s="195"/>
      <c r="C4" s="195"/>
      <c r="D4" s="195"/>
      <c r="E4" s="196"/>
      <c r="F4" s="94" t="s">
        <v>274</v>
      </c>
      <c r="G4" s="94" t="s">
        <v>135</v>
      </c>
      <c r="H4" s="94" t="s">
        <v>136</v>
      </c>
      <c r="I4" s="94" t="s">
        <v>273</v>
      </c>
      <c r="J4" s="95" t="s">
        <v>11</v>
      </c>
      <c r="K4" s="95" t="s">
        <v>25</v>
      </c>
    </row>
    <row r="5" spans="1:11" x14ac:dyDescent="0.25">
      <c r="A5" s="194">
        <v>1</v>
      </c>
      <c r="B5" s="195"/>
      <c r="C5" s="195"/>
      <c r="D5" s="195"/>
      <c r="E5" s="196"/>
      <c r="F5" s="96">
        <v>2</v>
      </c>
      <c r="G5" s="96">
        <v>3</v>
      </c>
      <c r="H5" s="96">
        <v>4</v>
      </c>
      <c r="I5" s="96">
        <v>5</v>
      </c>
      <c r="J5" s="96" t="s">
        <v>13</v>
      </c>
      <c r="K5" s="96" t="s">
        <v>14</v>
      </c>
    </row>
    <row r="6" spans="1:11" ht="26.25" customHeight="1" x14ac:dyDescent="0.25">
      <c r="A6" s="97">
        <v>8</v>
      </c>
      <c r="B6" s="98"/>
      <c r="C6" s="98"/>
      <c r="D6" s="98"/>
      <c r="E6" s="112" t="s">
        <v>113</v>
      </c>
      <c r="F6" s="113">
        <v>0</v>
      </c>
      <c r="G6" s="113">
        <v>0</v>
      </c>
      <c r="H6" s="113">
        <v>0</v>
      </c>
      <c r="I6" s="114">
        <v>0</v>
      </c>
      <c r="J6" s="100"/>
      <c r="K6" s="100"/>
    </row>
    <row r="7" spans="1:11" ht="24.75" customHeight="1" x14ac:dyDescent="0.25">
      <c r="A7" s="97"/>
      <c r="B7" s="101">
        <v>84</v>
      </c>
      <c r="C7" s="101"/>
      <c r="D7" s="101"/>
      <c r="E7" s="101" t="s">
        <v>114</v>
      </c>
      <c r="F7" s="113">
        <v>0</v>
      </c>
      <c r="G7" s="113">
        <v>0</v>
      </c>
      <c r="H7" s="113">
        <v>0</v>
      </c>
      <c r="I7" s="114">
        <v>0</v>
      </c>
      <c r="J7" s="100"/>
      <c r="K7" s="100"/>
    </row>
    <row r="8" spans="1:11" ht="51.75" customHeight="1" x14ac:dyDescent="0.25">
      <c r="A8" s="102"/>
      <c r="B8" s="103"/>
      <c r="C8" s="103">
        <v>841</v>
      </c>
      <c r="D8" s="103"/>
      <c r="E8" s="101" t="s">
        <v>115</v>
      </c>
      <c r="F8" s="113">
        <v>0</v>
      </c>
      <c r="G8" s="113">
        <v>0</v>
      </c>
      <c r="H8" s="113">
        <v>0</v>
      </c>
      <c r="I8" s="114">
        <v>0</v>
      </c>
      <c r="J8" s="100"/>
      <c r="K8" s="100"/>
    </row>
    <row r="9" spans="1:11" ht="35.25" customHeight="1" x14ac:dyDescent="0.25">
      <c r="A9" s="102"/>
      <c r="B9" s="103"/>
      <c r="C9" s="103"/>
      <c r="D9" s="103">
        <v>8413</v>
      </c>
      <c r="E9" s="101" t="s">
        <v>116</v>
      </c>
      <c r="F9" s="113">
        <v>0</v>
      </c>
      <c r="G9" s="113">
        <v>0</v>
      </c>
      <c r="H9" s="113">
        <v>0</v>
      </c>
      <c r="I9" s="114">
        <v>0</v>
      </c>
      <c r="J9" s="100"/>
      <c r="K9" s="100"/>
    </row>
    <row r="10" spans="1:11" x14ac:dyDescent="0.25">
      <c r="A10" s="102"/>
      <c r="B10" s="103"/>
      <c r="C10" s="103"/>
      <c r="D10" s="104" t="s">
        <v>117</v>
      </c>
      <c r="E10" s="105"/>
      <c r="F10" s="113">
        <v>0</v>
      </c>
      <c r="G10" s="113">
        <v>0</v>
      </c>
      <c r="H10" s="113">
        <v>0</v>
      </c>
      <c r="I10" s="114">
        <v>0</v>
      </c>
      <c r="J10" s="100"/>
      <c r="K10" s="100"/>
    </row>
    <row r="11" spans="1:11" ht="49.5" customHeight="1" x14ac:dyDescent="0.25">
      <c r="A11" s="106">
        <v>5</v>
      </c>
      <c r="B11" s="107"/>
      <c r="C11" s="107"/>
      <c r="D11" s="107"/>
      <c r="E11" s="108" t="s">
        <v>118</v>
      </c>
      <c r="F11" s="113">
        <v>0</v>
      </c>
      <c r="G11" s="113">
        <v>0</v>
      </c>
      <c r="H11" s="113">
        <v>0</v>
      </c>
      <c r="I11" s="114">
        <v>0</v>
      </c>
      <c r="J11" s="100"/>
      <c r="K11" s="100"/>
    </row>
    <row r="12" spans="1:11" ht="36.75" customHeight="1" x14ac:dyDescent="0.25">
      <c r="A12" s="109"/>
      <c r="B12" s="101">
        <v>54</v>
      </c>
      <c r="C12" s="101"/>
      <c r="D12" s="101"/>
      <c r="E12" s="110" t="s">
        <v>119</v>
      </c>
      <c r="F12" s="113">
        <v>0</v>
      </c>
      <c r="G12" s="113">
        <v>0</v>
      </c>
      <c r="H12" s="115">
        <v>0</v>
      </c>
      <c r="I12" s="114">
        <v>0</v>
      </c>
      <c r="J12" s="100"/>
      <c r="K12" s="100"/>
    </row>
    <row r="13" spans="1:11" ht="66" customHeight="1" x14ac:dyDescent="0.25">
      <c r="A13" s="109"/>
      <c r="B13" s="101"/>
      <c r="C13" s="101">
        <v>541</v>
      </c>
      <c r="D13" s="101"/>
      <c r="E13" s="101" t="s">
        <v>120</v>
      </c>
      <c r="F13" s="113">
        <v>0</v>
      </c>
      <c r="G13" s="113">
        <v>0</v>
      </c>
      <c r="H13" s="115">
        <v>0</v>
      </c>
      <c r="I13" s="114">
        <v>0</v>
      </c>
      <c r="J13" s="100"/>
      <c r="K13" s="100"/>
    </row>
    <row r="14" spans="1:11" ht="42.75" customHeight="1" x14ac:dyDescent="0.25">
      <c r="A14" s="109"/>
      <c r="B14" s="101"/>
      <c r="C14" s="101"/>
      <c r="D14" s="101">
        <v>5413</v>
      </c>
      <c r="E14" s="101" t="s">
        <v>121</v>
      </c>
      <c r="F14" s="113">
        <v>0</v>
      </c>
      <c r="G14" s="113">
        <v>0</v>
      </c>
      <c r="H14" s="115">
        <v>0</v>
      </c>
      <c r="I14" s="114">
        <v>0</v>
      </c>
      <c r="J14" s="100"/>
      <c r="K14" s="100"/>
    </row>
    <row r="15" spans="1:11" x14ac:dyDescent="0.25">
      <c r="A15" s="102" t="s">
        <v>10</v>
      </c>
      <c r="B15" s="107"/>
      <c r="C15" s="107"/>
      <c r="D15" s="107"/>
      <c r="E15" s="108" t="s">
        <v>117</v>
      </c>
      <c r="F15" s="99"/>
      <c r="G15" s="99"/>
      <c r="H15" s="99"/>
      <c r="I15" s="100"/>
      <c r="J15" s="100"/>
      <c r="K15" s="100"/>
    </row>
  </sheetData>
  <mergeCells count="4">
    <mergeCell ref="A4:E4"/>
    <mergeCell ref="A1:K1"/>
    <mergeCell ref="A2:K2"/>
    <mergeCell ref="A5:E5"/>
  </mergeCells>
  <pageMargins left="0.7" right="0.7" top="0.75" bottom="0.75" header="0.3" footer="0.3"/>
  <pageSetup paperSize="9" scale="5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BFEE-D828-4052-A001-A9A1B57445A2}">
  <sheetPr>
    <pageSetUpPr fitToPage="1"/>
  </sheetPr>
  <dimension ref="A1:G25"/>
  <sheetViews>
    <sheetView workbookViewId="0">
      <selection activeCell="E3" sqref="E3"/>
    </sheetView>
  </sheetViews>
  <sheetFormatPr defaultRowHeight="15" x14ac:dyDescent="0.25"/>
  <cols>
    <col min="1" max="1" width="32.5703125" customWidth="1"/>
    <col min="2" max="2" width="35.140625" customWidth="1"/>
    <col min="3" max="3" width="22.42578125" customWidth="1"/>
    <col min="4" max="4" width="19.42578125" customWidth="1"/>
    <col min="5" max="5" width="34" customWidth="1"/>
  </cols>
  <sheetData>
    <row r="1" spans="1:7" ht="15.75" customHeight="1" x14ac:dyDescent="0.25">
      <c r="A1" s="127"/>
      <c r="B1" s="116" t="s">
        <v>122</v>
      </c>
      <c r="C1" s="116"/>
      <c r="D1" s="116"/>
      <c r="E1" s="116"/>
      <c r="F1" s="116"/>
      <c r="G1" s="116"/>
    </row>
    <row r="2" spans="1:7" ht="18" x14ac:dyDescent="0.25">
      <c r="A2" s="117"/>
      <c r="B2" s="117"/>
      <c r="C2" s="117"/>
      <c r="D2" s="117"/>
      <c r="E2" s="118"/>
      <c r="F2" s="118"/>
      <c r="G2" s="118"/>
    </row>
    <row r="3" spans="1:7" ht="25.5" x14ac:dyDescent="0.25">
      <c r="A3" s="119" t="s">
        <v>6</v>
      </c>
      <c r="B3" s="128" t="s">
        <v>274</v>
      </c>
      <c r="C3" s="120" t="s">
        <v>135</v>
      </c>
      <c r="D3" s="120" t="s">
        <v>136</v>
      </c>
      <c r="E3" s="128" t="s">
        <v>273</v>
      </c>
      <c r="F3" s="119" t="s">
        <v>11</v>
      </c>
      <c r="G3" s="119" t="s">
        <v>25</v>
      </c>
    </row>
    <row r="4" spans="1:7" x14ac:dyDescent="0.25">
      <c r="A4" s="119">
        <v>1</v>
      </c>
      <c r="B4" s="119">
        <v>2</v>
      </c>
      <c r="C4" s="119">
        <v>3</v>
      </c>
      <c r="D4" s="119">
        <v>4</v>
      </c>
      <c r="E4" s="119">
        <v>5</v>
      </c>
      <c r="F4" s="119" t="s">
        <v>13</v>
      </c>
      <c r="G4" s="119" t="s">
        <v>14</v>
      </c>
    </row>
    <row r="5" spans="1:7" x14ac:dyDescent="0.25">
      <c r="A5" s="111" t="s">
        <v>123</v>
      </c>
      <c r="B5" s="124"/>
      <c r="C5" s="124"/>
      <c r="D5" s="124"/>
      <c r="E5" s="124"/>
      <c r="F5" s="121"/>
      <c r="G5" s="121"/>
    </row>
    <row r="6" spans="1:7" x14ac:dyDescent="0.25">
      <c r="A6" s="111" t="s">
        <v>124</v>
      </c>
      <c r="B6" s="124"/>
      <c r="C6" s="124"/>
      <c r="D6" s="124"/>
      <c r="E6" s="124"/>
      <c r="F6" s="121"/>
      <c r="G6" s="121"/>
    </row>
    <row r="7" spans="1:7" x14ac:dyDescent="0.25">
      <c r="A7" s="6" t="s">
        <v>125</v>
      </c>
      <c r="B7" s="124"/>
      <c r="C7" s="124"/>
      <c r="D7" s="124"/>
      <c r="E7" s="124"/>
      <c r="F7" s="121"/>
      <c r="G7" s="121"/>
    </row>
    <row r="8" spans="1:7" x14ac:dyDescent="0.25">
      <c r="A8" s="21" t="s">
        <v>126</v>
      </c>
      <c r="B8" s="124"/>
      <c r="C8" s="124"/>
      <c r="D8" s="124"/>
      <c r="E8" s="124"/>
      <c r="F8" s="121"/>
      <c r="G8" s="121"/>
    </row>
    <row r="9" spans="1:7" x14ac:dyDescent="0.25">
      <c r="A9" s="21" t="s">
        <v>117</v>
      </c>
      <c r="B9" s="124"/>
      <c r="C9" s="124"/>
      <c r="D9" s="124"/>
      <c r="E9" s="124"/>
      <c r="F9" s="121"/>
      <c r="G9" s="121"/>
    </row>
    <row r="10" spans="1:7" x14ac:dyDescent="0.25">
      <c r="A10" s="111" t="s">
        <v>127</v>
      </c>
      <c r="B10" s="124"/>
      <c r="C10" s="124"/>
      <c r="D10" s="124"/>
      <c r="E10" s="124"/>
      <c r="F10" s="121"/>
      <c r="G10" s="121"/>
    </row>
    <row r="11" spans="1:7" x14ac:dyDescent="0.25">
      <c r="A11" s="122" t="s">
        <v>128</v>
      </c>
      <c r="B11" s="124"/>
      <c r="C11" s="124"/>
      <c r="D11" s="124"/>
      <c r="E11" s="124"/>
      <c r="F11" s="121"/>
      <c r="G11" s="121"/>
    </row>
    <row r="12" spans="1:7" x14ac:dyDescent="0.25">
      <c r="A12" s="111" t="s">
        <v>129</v>
      </c>
      <c r="B12" s="124"/>
      <c r="C12" s="124"/>
      <c r="D12" s="124"/>
      <c r="E12" s="124"/>
      <c r="F12" s="121"/>
      <c r="G12" s="121"/>
    </row>
    <row r="13" spans="1:7" x14ac:dyDescent="0.25">
      <c r="A13" s="122" t="s">
        <v>105</v>
      </c>
      <c r="B13" s="124"/>
      <c r="C13" s="124"/>
      <c r="D13" s="124"/>
      <c r="E13" s="124"/>
      <c r="F13" s="121"/>
      <c r="G13" s="121"/>
    </row>
    <row r="14" spans="1:7" x14ac:dyDescent="0.25">
      <c r="A14" s="123" t="s">
        <v>10</v>
      </c>
      <c r="B14" s="124"/>
      <c r="C14" s="124"/>
      <c r="D14" s="124"/>
      <c r="E14" s="124"/>
      <c r="F14" s="121"/>
      <c r="G14" s="121"/>
    </row>
    <row r="15" spans="1:7" x14ac:dyDescent="0.25">
      <c r="A15" s="122"/>
      <c r="B15" s="124"/>
      <c r="C15" s="124"/>
      <c r="D15" s="124"/>
      <c r="E15" s="124"/>
      <c r="F15" s="121"/>
      <c r="G15" s="121"/>
    </row>
    <row r="16" spans="1:7" x14ac:dyDescent="0.25">
      <c r="A16" s="111" t="s">
        <v>130</v>
      </c>
      <c r="B16" s="124"/>
      <c r="C16" s="124"/>
      <c r="D16" s="124"/>
      <c r="E16" s="124"/>
      <c r="F16" s="121"/>
      <c r="G16" s="121"/>
    </row>
    <row r="17" spans="1:7" x14ac:dyDescent="0.25">
      <c r="A17" s="111" t="s">
        <v>124</v>
      </c>
      <c r="B17" s="124"/>
      <c r="C17" s="124"/>
      <c r="D17" s="124"/>
      <c r="E17" s="124"/>
      <c r="F17" s="121"/>
      <c r="G17" s="121"/>
    </row>
    <row r="18" spans="1:7" x14ac:dyDescent="0.25">
      <c r="A18" s="6" t="s">
        <v>125</v>
      </c>
      <c r="B18" s="124"/>
      <c r="C18" s="124"/>
      <c r="D18" s="124"/>
      <c r="E18" s="124"/>
      <c r="F18" s="121"/>
      <c r="G18" s="121"/>
    </row>
    <row r="19" spans="1:7" x14ac:dyDescent="0.25">
      <c r="A19" s="21" t="s">
        <v>126</v>
      </c>
      <c r="B19" s="124"/>
      <c r="C19" s="124"/>
      <c r="D19" s="124"/>
      <c r="E19" s="124"/>
      <c r="F19" s="121"/>
      <c r="G19" s="121"/>
    </row>
    <row r="20" spans="1:7" x14ac:dyDescent="0.25">
      <c r="A20" s="21" t="s">
        <v>117</v>
      </c>
      <c r="B20" s="124"/>
      <c r="C20" s="124"/>
      <c r="D20" s="124"/>
      <c r="E20" s="124"/>
      <c r="F20" s="121"/>
      <c r="G20" s="121"/>
    </row>
    <row r="21" spans="1:7" x14ac:dyDescent="0.25">
      <c r="A21" s="111" t="s">
        <v>127</v>
      </c>
      <c r="B21" s="124"/>
      <c r="C21" s="124"/>
      <c r="D21" s="124"/>
      <c r="E21" s="124"/>
      <c r="F21" s="121"/>
      <c r="G21" s="121"/>
    </row>
    <row r="22" spans="1:7" x14ac:dyDescent="0.25">
      <c r="A22" s="122" t="s">
        <v>128</v>
      </c>
      <c r="B22" s="124"/>
      <c r="C22" s="124"/>
      <c r="D22" s="124"/>
      <c r="E22" s="124"/>
      <c r="F22" s="121"/>
      <c r="G22" s="121"/>
    </row>
    <row r="23" spans="1:7" x14ac:dyDescent="0.25">
      <c r="A23" s="111" t="s">
        <v>129</v>
      </c>
      <c r="B23" s="124"/>
      <c r="C23" s="124"/>
      <c r="D23" s="124"/>
      <c r="E23" s="124"/>
      <c r="F23" s="121"/>
      <c r="G23" s="121"/>
    </row>
    <row r="24" spans="1:7" x14ac:dyDescent="0.25">
      <c r="A24" s="122" t="s">
        <v>105</v>
      </c>
      <c r="B24" s="124"/>
      <c r="C24" s="124"/>
      <c r="D24" s="124"/>
      <c r="E24" s="124"/>
      <c r="F24" s="121"/>
      <c r="G24" s="121"/>
    </row>
    <row r="25" spans="1:7" x14ac:dyDescent="0.25">
      <c r="A25" s="123" t="s">
        <v>10</v>
      </c>
      <c r="B25" s="124"/>
      <c r="C25" s="124"/>
      <c r="D25" s="124"/>
      <c r="E25" s="124"/>
      <c r="F25" s="121"/>
      <c r="G25" s="121"/>
    </row>
  </sheetData>
  <pageMargins left="0.7" right="0.7" top="0.75" bottom="0.75" header="0.3" footer="0.3"/>
  <pageSetup paperSize="9" scale="5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0C11-0465-4F5B-B9EB-A3E6631A91D7}">
  <sheetPr>
    <pageSetUpPr fitToPage="1"/>
  </sheetPr>
  <dimension ref="A1:R102"/>
  <sheetViews>
    <sheetView tabSelected="1" topLeftCell="C1" workbookViewId="0">
      <selection activeCell="P17" sqref="P17"/>
    </sheetView>
  </sheetViews>
  <sheetFormatPr defaultRowHeight="15" x14ac:dyDescent="0.25"/>
  <cols>
    <col min="3" max="3" width="18.5703125" customWidth="1"/>
    <col min="11" max="11" width="93.42578125" customWidth="1"/>
    <col min="12" max="12" width="10.7109375" customWidth="1"/>
    <col min="13" max="13" width="11.28515625" customWidth="1"/>
    <col min="14" max="14" width="8.5703125" customWidth="1"/>
    <col min="15" max="15" width="11.85546875" customWidth="1"/>
    <col min="16" max="16" width="10.140625" bestFit="1" customWidth="1"/>
    <col min="17" max="17" width="11.5703125" customWidth="1"/>
  </cols>
  <sheetData>
    <row r="1" spans="1:18" ht="51.75" customHeight="1" x14ac:dyDescent="0.25">
      <c r="K1" s="163" t="s">
        <v>271</v>
      </c>
    </row>
    <row r="2" spans="1:18" x14ac:dyDescent="0.25">
      <c r="A2" s="198" t="s">
        <v>137</v>
      </c>
      <c r="B2" s="198" t="s">
        <v>138</v>
      </c>
      <c r="C2" s="201" t="s">
        <v>139</v>
      </c>
      <c r="D2" s="198" t="s">
        <v>140</v>
      </c>
      <c r="E2" s="198" t="s">
        <v>141</v>
      </c>
      <c r="F2" s="198" t="s">
        <v>142</v>
      </c>
      <c r="G2" s="198" t="s">
        <v>143</v>
      </c>
      <c r="H2" s="198" t="s">
        <v>144</v>
      </c>
      <c r="I2" s="198" t="s">
        <v>145</v>
      </c>
      <c r="J2" s="198" t="s">
        <v>146</v>
      </c>
      <c r="K2" s="201" t="s">
        <v>147</v>
      </c>
      <c r="L2" s="201" t="s">
        <v>148</v>
      </c>
      <c r="M2" s="201" t="s">
        <v>149</v>
      </c>
      <c r="N2" s="201" t="s">
        <v>150</v>
      </c>
      <c r="O2" s="201" t="s">
        <v>151</v>
      </c>
      <c r="P2" s="201" t="s">
        <v>152</v>
      </c>
      <c r="Q2" s="201" t="s">
        <v>153</v>
      </c>
      <c r="R2" s="201" t="s">
        <v>154</v>
      </c>
    </row>
    <row r="3" spans="1:18" x14ac:dyDescent="0.25">
      <c r="A3" s="199"/>
      <c r="B3" s="199"/>
      <c r="C3" s="202"/>
      <c r="D3" s="199"/>
      <c r="E3" s="199"/>
      <c r="F3" s="199"/>
      <c r="G3" s="199"/>
      <c r="H3" s="199"/>
      <c r="I3" s="199"/>
      <c r="J3" s="199"/>
      <c r="K3" s="202"/>
      <c r="L3" s="202"/>
      <c r="M3" s="202"/>
      <c r="N3" s="202"/>
      <c r="O3" s="202"/>
      <c r="P3" s="202"/>
      <c r="Q3" s="202"/>
      <c r="R3" s="202"/>
    </row>
    <row r="4" spans="1:18" x14ac:dyDescent="0.25">
      <c r="A4" s="199"/>
      <c r="B4" s="199"/>
      <c r="C4" s="202"/>
      <c r="D4" s="199"/>
      <c r="E4" s="199"/>
      <c r="F4" s="199"/>
      <c r="G4" s="199"/>
      <c r="H4" s="199"/>
      <c r="I4" s="199"/>
      <c r="J4" s="199"/>
      <c r="K4" s="202"/>
      <c r="L4" s="202"/>
      <c r="M4" s="202"/>
      <c r="N4" s="202"/>
      <c r="O4" s="202"/>
      <c r="P4" s="202"/>
      <c r="Q4" s="202"/>
      <c r="R4" s="202"/>
    </row>
    <row r="5" spans="1:18" x14ac:dyDescent="0.25">
      <c r="A5" s="200"/>
      <c r="B5" s="200"/>
      <c r="C5" s="203"/>
      <c r="D5" s="200"/>
      <c r="E5" s="200"/>
      <c r="F5" s="200"/>
      <c r="G5" s="200"/>
      <c r="H5" s="200"/>
      <c r="I5" s="200"/>
      <c r="J5" s="200"/>
      <c r="K5" s="203"/>
      <c r="L5" s="203"/>
      <c r="M5" s="203"/>
      <c r="N5" s="203"/>
      <c r="O5" s="203"/>
      <c r="P5" s="203"/>
      <c r="Q5" s="203"/>
      <c r="R5" s="203"/>
    </row>
    <row r="6" spans="1:18" ht="22.5" x14ac:dyDescent="0.25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  <c r="I6" s="129">
        <v>9</v>
      </c>
      <c r="J6" s="129">
        <v>10</v>
      </c>
      <c r="K6" s="129">
        <v>11</v>
      </c>
      <c r="L6" s="129">
        <v>12</v>
      </c>
      <c r="M6" s="129">
        <v>13</v>
      </c>
      <c r="N6" s="129">
        <v>14</v>
      </c>
      <c r="O6" s="129" t="s">
        <v>155</v>
      </c>
      <c r="P6" s="129">
        <v>16</v>
      </c>
      <c r="Q6" s="129">
        <v>17</v>
      </c>
      <c r="R6" s="129" t="s">
        <v>156</v>
      </c>
    </row>
    <row r="7" spans="1:18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1"/>
      <c r="M7" s="131"/>
      <c r="N7" s="131"/>
      <c r="O7" s="131"/>
      <c r="P7" s="131"/>
      <c r="Q7" s="131"/>
      <c r="R7" s="132"/>
    </row>
    <row r="8" spans="1:18" x14ac:dyDescent="0.25">
      <c r="A8" s="133">
        <v>70000</v>
      </c>
      <c r="B8" s="133"/>
      <c r="C8" s="134"/>
      <c r="D8" s="135" t="s">
        <v>157</v>
      </c>
      <c r="E8" s="135" t="s">
        <v>158</v>
      </c>
      <c r="F8" s="135" t="s">
        <v>159</v>
      </c>
      <c r="G8" s="135" t="s">
        <v>160</v>
      </c>
      <c r="H8" s="135" t="s">
        <v>159</v>
      </c>
      <c r="I8" s="135" t="s">
        <v>160</v>
      </c>
      <c r="J8" s="135" t="s">
        <v>160</v>
      </c>
      <c r="K8" s="135" t="s">
        <v>161</v>
      </c>
      <c r="L8" s="136">
        <v>944783</v>
      </c>
      <c r="M8" s="136">
        <v>944783</v>
      </c>
      <c r="N8" s="136">
        <v>0</v>
      </c>
      <c r="O8" s="136">
        <v>944783</v>
      </c>
      <c r="P8" s="136">
        <v>459316.18</v>
      </c>
      <c r="Q8" s="136">
        <v>-485466.82</v>
      </c>
      <c r="R8" s="137">
        <v>0.49</v>
      </c>
    </row>
    <row r="9" spans="1:18" x14ac:dyDescent="0.25">
      <c r="A9" s="138">
        <v>70002</v>
      </c>
      <c r="B9" s="138"/>
      <c r="C9" s="139"/>
      <c r="D9" s="140" t="s">
        <v>157</v>
      </c>
      <c r="E9" s="140" t="s">
        <v>162</v>
      </c>
      <c r="F9" s="140" t="s">
        <v>159</v>
      </c>
      <c r="G9" s="140" t="s">
        <v>160</v>
      </c>
      <c r="H9" s="140" t="s">
        <v>159</v>
      </c>
      <c r="I9" s="140" t="s">
        <v>160</v>
      </c>
      <c r="J9" s="140" t="s">
        <v>160</v>
      </c>
      <c r="K9" s="140" t="s">
        <v>161</v>
      </c>
      <c r="L9" s="141">
        <v>5309</v>
      </c>
      <c r="M9" s="141">
        <v>5309</v>
      </c>
      <c r="N9" s="141">
        <v>0</v>
      </c>
      <c r="O9" s="141">
        <v>5309</v>
      </c>
      <c r="P9" s="141">
        <v>1276.8599999999999</v>
      </c>
      <c r="Q9" s="141">
        <v>-4032.1400000000003</v>
      </c>
      <c r="R9" s="142">
        <v>0.24</v>
      </c>
    </row>
    <row r="10" spans="1:18" x14ac:dyDescent="0.25">
      <c r="A10" s="143">
        <v>70936</v>
      </c>
      <c r="B10" s="143"/>
      <c r="C10" s="144"/>
      <c r="D10" s="145" t="s">
        <v>157</v>
      </c>
      <c r="E10" s="145" t="s">
        <v>162</v>
      </c>
      <c r="F10" s="145" t="s">
        <v>163</v>
      </c>
      <c r="G10" s="145" t="s">
        <v>160</v>
      </c>
      <c r="H10" s="145" t="s">
        <v>159</v>
      </c>
      <c r="I10" s="145" t="s">
        <v>160</v>
      </c>
      <c r="J10" s="145" t="s">
        <v>160</v>
      </c>
      <c r="K10" s="145" t="s">
        <v>164</v>
      </c>
      <c r="L10" s="146">
        <v>5309</v>
      </c>
      <c r="M10" s="146">
        <v>5309</v>
      </c>
      <c r="N10" s="146">
        <v>0</v>
      </c>
      <c r="O10" s="146">
        <v>5309</v>
      </c>
      <c r="P10" s="146">
        <v>1276.8599999999999</v>
      </c>
      <c r="Q10" s="146">
        <v>-4032.1400000000003</v>
      </c>
      <c r="R10" s="147">
        <v>0.24</v>
      </c>
    </row>
    <row r="11" spans="1:18" x14ac:dyDescent="0.25">
      <c r="A11" s="148">
        <v>71040</v>
      </c>
      <c r="B11" s="148" t="s">
        <v>165</v>
      </c>
      <c r="C11" s="149" t="s">
        <v>166</v>
      </c>
      <c r="D11" s="150" t="s">
        <v>157</v>
      </c>
      <c r="E11" s="150" t="s">
        <v>162</v>
      </c>
      <c r="F11" s="150" t="s">
        <v>163</v>
      </c>
      <c r="G11" s="150" t="s">
        <v>167</v>
      </c>
      <c r="H11" s="150" t="s">
        <v>159</v>
      </c>
      <c r="I11" s="150" t="s">
        <v>168</v>
      </c>
      <c r="J11" s="150" t="s">
        <v>160</v>
      </c>
      <c r="K11" s="150" t="s">
        <v>169</v>
      </c>
      <c r="L11" s="151">
        <v>5309</v>
      </c>
      <c r="M11" s="151">
        <v>5309</v>
      </c>
      <c r="N11" s="151">
        <v>0</v>
      </c>
      <c r="O11" s="151">
        <v>5309</v>
      </c>
      <c r="P11" s="151">
        <v>1276.8599999999999</v>
      </c>
      <c r="Q11" s="151">
        <v>-4032.1400000000003</v>
      </c>
      <c r="R11" s="152">
        <v>0.24</v>
      </c>
    </row>
    <row r="12" spans="1:18" x14ac:dyDescent="0.25">
      <c r="A12" s="130">
        <v>71042</v>
      </c>
      <c r="B12" s="130" t="s">
        <v>165</v>
      </c>
      <c r="C12" s="153" t="s">
        <v>166</v>
      </c>
      <c r="D12" s="130" t="s">
        <v>157</v>
      </c>
      <c r="E12" s="130" t="s">
        <v>162</v>
      </c>
      <c r="F12" s="130" t="s">
        <v>163</v>
      </c>
      <c r="G12" s="130" t="s">
        <v>167</v>
      </c>
      <c r="H12" s="130" t="s">
        <v>159</v>
      </c>
      <c r="I12" s="130" t="s">
        <v>168</v>
      </c>
      <c r="J12" s="130" t="s">
        <v>170</v>
      </c>
      <c r="K12" s="130" t="s">
        <v>3</v>
      </c>
      <c r="L12" s="131">
        <v>5309</v>
      </c>
      <c r="M12" s="131">
        <v>5309</v>
      </c>
      <c r="N12" s="131">
        <v>0</v>
      </c>
      <c r="O12" s="131">
        <v>5309</v>
      </c>
      <c r="P12" s="131">
        <v>1276.8599999999999</v>
      </c>
      <c r="Q12" s="131">
        <v>-4032.1400000000003</v>
      </c>
      <c r="R12" s="132">
        <v>0.24</v>
      </c>
    </row>
    <row r="13" spans="1:18" x14ac:dyDescent="0.25">
      <c r="A13" s="130">
        <v>71044</v>
      </c>
      <c r="B13" s="130" t="s">
        <v>165</v>
      </c>
      <c r="C13" s="153" t="s">
        <v>166</v>
      </c>
      <c r="D13" s="130" t="s">
        <v>157</v>
      </c>
      <c r="E13" s="130" t="s">
        <v>162</v>
      </c>
      <c r="F13" s="130" t="s">
        <v>163</v>
      </c>
      <c r="G13" s="130" t="s">
        <v>167</v>
      </c>
      <c r="H13" s="130" t="s">
        <v>159</v>
      </c>
      <c r="I13" s="130" t="s">
        <v>168</v>
      </c>
      <c r="J13" s="130" t="s">
        <v>171</v>
      </c>
      <c r="K13" s="130" t="s">
        <v>9</v>
      </c>
      <c r="L13" s="131">
        <v>5309</v>
      </c>
      <c r="M13" s="131">
        <v>5309</v>
      </c>
      <c r="N13" s="131">
        <v>0</v>
      </c>
      <c r="O13" s="131">
        <v>5309</v>
      </c>
      <c r="P13" s="131">
        <v>1276.8599999999999</v>
      </c>
      <c r="Q13" s="131">
        <v>-4032.1400000000003</v>
      </c>
      <c r="R13" s="132">
        <v>0.24</v>
      </c>
    </row>
    <row r="14" spans="1:18" x14ac:dyDescent="0.25">
      <c r="A14" s="130">
        <v>71046</v>
      </c>
      <c r="B14" s="130" t="s">
        <v>165</v>
      </c>
      <c r="C14" s="153" t="s">
        <v>166</v>
      </c>
      <c r="D14" s="130" t="s">
        <v>157</v>
      </c>
      <c r="E14" s="130" t="s">
        <v>162</v>
      </c>
      <c r="F14" s="130" t="s">
        <v>163</v>
      </c>
      <c r="G14" s="130" t="s">
        <v>167</v>
      </c>
      <c r="H14" s="130" t="s">
        <v>159</v>
      </c>
      <c r="I14" s="130" t="s">
        <v>168</v>
      </c>
      <c r="J14" s="130" t="s">
        <v>172</v>
      </c>
      <c r="K14" s="130" t="s">
        <v>58</v>
      </c>
      <c r="L14" s="131">
        <v>5309</v>
      </c>
      <c r="M14" s="131">
        <v>5309</v>
      </c>
      <c r="N14" s="131"/>
      <c r="O14" s="131">
        <v>5309</v>
      </c>
      <c r="P14" s="131">
        <v>1276.8599999999999</v>
      </c>
      <c r="Q14" s="131">
        <v>-4032.1400000000003</v>
      </c>
      <c r="R14" s="132"/>
    </row>
    <row r="15" spans="1:18" x14ac:dyDescent="0.25">
      <c r="A15" s="154">
        <v>71048</v>
      </c>
      <c r="B15" s="154" t="s">
        <v>165</v>
      </c>
      <c r="C15" s="155" t="s">
        <v>166</v>
      </c>
      <c r="D15" s="154" t="s">
        <v>157</v>
      </c>
      <c r="E15" s="154" t="s">
        <v>162</v>
      </c>
      <c r="F15" s="154" t="s">
        <v>163</v>
      </c>
      <c r="G15" s="154" t="s">
        <v>167</v>
      </c>
      <c r="H15" s="154" t="s">
        <v>159</v>
      </c>
      <c r="I15" s="154" t="s">
        <v>168</v>
      </c>
      <c r="J15" s="154" t="s">
        <v>173</v>
      </c>
      <c r="K15" s="154" t="s">
        <v>60</v>
      </c>
      <c r="L15" s="156">
        <v>5309</v>
      </c>
      <c r="M15" s="156">
        <v>5309</v>
      </c>
      <c r="N15" s="156"/>
      <c r="O15" s="156">
        <v>5309</v>
      </c>
      <c r="P15" s="156">
        <v>1276.8599999999999</v>
      </c>
      <c r="Q15" s="156">
        <v>-4032.1400000000003</v>
      </c>
      <c r="R15" s="157"/>
    </row>
    <row r="16" spans="1:18" x14ac:dyDescent="0.25">
      <c r="A16" s="158">
        <v>71550</v>
      </c>
      <c r="B16" s="158"/>
      <c r="C16" s="159"/>
      <c r="D16" s="160" t="s">
        <v>157</v>
      </c>
      <c r="E16" s="160" t="s">
        <v>174</v>
      </c>
      <c r="F16" s="160" t="s">
        <v>175</v>
      </c>
      <c r="G16" s="160" t="s">
        <v>176</v>
      </c>
      <c r="H16" s="160" t="s">
        <v>177</v>
      </c>
      <c r="I16" s="160" t="s">
        <v>160</v>
      </c>
      <c r="J16" s="160" t="s">
        <v>160</v>
      </c>
      <c r="K16" s="160" t="s">
        <v>178</v>
      </c>
      <c r="L16" s="161">
        <v>939474</v>
      </c>
      <c r="M16" s="161">
        <v>939474</v>
      </c>
      <c r="N16" s="161">
        <v>0</v>
      </c>
      <c r="O16" s="161">
        <v>939474</v>
      </c>
      <c r="P16" s="161">
        <v>458039.32</v>
      </c>
      <c r="Q16" s="161">
        <v>-481434.68</v>
      </c>
      <c r="R16" s="162">
        <v>0.49</v>
      </c>
    </row>
    <row r="17" spans="1:18" x14ac:dyDescent="0.25">
      <c r="A17" s="148">
        <v>71552</v>
      </c>
      <c r="B17" s="148" t="s">
        <v>179</v>
      </c>
      <c r="C17" s="149" t="s">
        <v>180</v>
      </c>
      <c r="D17" s="150" t="s">
        <v>157</v>
      </c>
      <c r="E17" s="150" t="s">
        <v>174</v>
      </c>
      <c r="F17" s="150" t="s">
        <v>175</v>
      </c>
      <c r="G17" s="150" t="s">
        <v>176</v>
      </c>
      <c r="H17" s="150" t="s">
        <v>177</v>
      </c>
      <c r="I17" s="150" t="s">
        <v>181</v>
      </c>
      <c r="J17" s="150" t="s">
        <v>160</v>
      </c>
      <c r="K17" s="150" t="s">
        <v>182</v>
      </c>
      <c r="L17" s="151">
        <v>894535</v>
      </c>
      <c r="M17" s="151">
        <v>894535</v>
      </c>
      <c r="N17" s="151">
        <v>0</v>
      </c>
      <c r="O17" s="151">
        <v>894535</v>
      </c>
      <c r="P17" s="151">
        <v>449333.12</v>
      </c>
      <c r="Q17" s="151">
        <v>-445201.88</v>
      </c>
      <c r="R17" s="152">
        <v>0.5</v>
      </c>
    </row>
    <row r="18" spans="1:18" x14ac:dyDescent="0.25">
      <c r="A18" s="130">
        <v>71554</v>
      </c>
      <c r="B18" s="130" t="s">
        <v>179</v>
      </c>
      <c r="C18" s="153" t="s">
        <v>183</v>
      </c>
      <c r="D18" s="130" t="s">
        <v>157</v>
      </c>
      <c r="E18" s="130" t="s">
        <v>174</v>
      </c>
      <c r="F18" s="130" t="s">
        <v>175</v>
      </c>
      <c r="G18" s="130" t="s">
        <v>176</v>
      </c>
      <c r="H18" s="130" t="s">
        <v>177</v>
      </c>
      <c r="I18" s="130" t="s">
        <v>181</v>
      </c>
      <c r="J18" s="130" t="s">
        <v>170</v>
      </c>
      <c r="K18" s="130" t="s">
        <v>3</v>
      </c>
      <c r="L18" s="131">
        <v>884506</v>
      </c>
      <c r="M18" s="131">
        <v>884506</v>
      </c>
      <c r="N18" s="131">
        <v>0</v>
      </c>
      <c r="O18" s="131">
        <v>884506</v>
      </c>
      <c r="P18" s="131">
        <v>448251.87</v>
      </c>
      <c r="Q18" s="131">
        <v>-436254.13</v>
      </c>
      <c r="R18" s="132">
        <v>0.51</v>
      </c>
    </row>
    <row r="19" spans="1:18" x14ac:dyDescent="0.25">
      <c r="A19" s="130">
        <v>71556</v>
      </c>
      <c r="B19" s="130" t="s">
        <v>179</v>
      </c>
      <c r="C19" s="153" t="s">
        <v>184</v>
      </c>
      <c r="D19" s="130" t="s">
        <v>157</v>
      </c>
      <c r="E19" s="130" t="s">
        <v>174</v>
      </c>
      <c r="F19" s="130" t="s">
        <v>175</v>
      </c>
      <c r="G19" s="130" t="s">
        <v>176</v>
      </c>
      <c r="H19" s="130" t="s">
        <v>177</v>
      </c>
      <c r="I19" s="130" t="s">
        <v>181</v>
      </c>
      <c r="J19" s="130" t="s">
        <v>185</v>
      </c>
      <c r="K19" s="130" t="s">
        <v>4</v>
      </c>
      <c r="L19" s="131">
        <v>731681</v>
      </c>
      <c r="M19" s="131">
        <v>731681</v>
      </c>
      <c r="N19" s="131">
        <v>0</v>
      </c>
      <c r="O19" s="131">
        <v>731681</v>
      </c>
      <c r="P19" s="131">
        <v>388758.01</v>
      </c>
      <c r="Q19" s="131">
        <v>-342922.99</v>
      </c>
      <c r="R19" s="132">
        <v>0.53</v>
      </c>
    </row>
    <row r="20" spans="1:18" x14ac:dyDescent="0.25">
      <c r="A20" s="130">
        <v>71558</v>
      </c>
      <c r="B20" s="130" t="s">
        <v>179</v>
      </c>
      <c r="C20" s="153" t="s">
        <v>184</v>
      </c>
      <c r="D20" s="130" t="s">
        <v>157</v>
      </c>
      <c r="E20" s="130" t="s">
        <v>174</v>
      </c>
      <c r="F20" s="130" t="s">
        <v>175</v>
      </c>
      <c r="G20" s="130" t="s">
        <v>176</v>
      </c>
      <c r="H20" s="130" t="s">
        <v>177</v>
      </c>
      <c r="I20" s="130" t="s">
        <v>181</v>
      </c>
      <c r="J20" s="130" t="s">
        <v>186</v>
      </c>
      <c r="K20" s="130" t="s">
        <v>17</v>
      </c>
      <c r="L20" s="131">
        <v>576206.87</v>
      </c>
      <c r="M20" s="131">
        <v>576206.87</v>
      </c>
      <c r="N20" s="131"/>
      <c r="O20" s="131">
        <v>576206.87</v>
      </c>
      <c r="P20" s="131">
        <v>299938.23</v>
      </c>
      <c r="Q20" s="131">
        <v>-276268.64</v>
      </c>
      <c r="R20" s="132"/>
    </row>
    <row r="21" spans="1:18" x14ac:dyDescent="0.25">
      <c r="A21" s="154">
        <v>71560</v>
      </c>
      <c r="B21" s="154" t="s">
        <v>179</v>
      </c>
      <c r="C21" s="155" t="s">
        <v>184</v>
      </c>
      <c r="D21" s="154" t="s">
        <v>157</v>
      </c>
      <c r="E21" s="154" t="s">
        <v>174</v>
      </c>
      <c r="F21" s="154" t="s">
        <v>175</v>
      </c>
      <c r="G21" s="154" t="s">
        <v>176</v>
      </c>
      <c r="H21" s="154" t="s">
        <v>177</v>
      </c>
      <c r="I21" s="154" t="s">
        <v>181</v>
      </c>
      <c r="J21" s="154" t="s">
        <v>187</v>
      </c>
      <c r="K21" s="154" t="s">
        <v>18</v>
      </c>
      <c r="L21" s="156">
        <v>559806.87</v>
      </c>
      <c r="M21" s="156">
        <v>559806.87</v>
      </c>
      <c r="N21" s="156"/>
      <c r="O21" s="156">
        <v>559806.87</v>
      </c>
      <c r="P21" s="156">
        <v>292581.56</v>
      </c>
      <c r="Q21" s="156">
        <v>-267225.31</v>
      </c>
      <c r="R21" s="157"/>
    </row>
    <row r="22" spans="1:18" x14ac:dyDescent="0.25">
      <c r="A22" s="154">
        <v>71564</v>
      </c>
      <c r="B22" s="154" t="s">
        <v>179</v>
      </c>
      <c r="C22" s="155" t="s">
        <v>184</v>
      </c>
      <c r="D22" s="154" t="s">
        <v>157</v>
      </c>
      <c r="E22" s="154" t="s">
        <v>174</v>
      </c>
      <c r="F22" s="154" t="s">
        <v>175</v>
      </c>
      <c r="G22" s="154" t="s">
        <v>176</v>
      </c>
      <c r="H22" s="154" t="s">
        <v>177</v>
      </c>
      <c r="I22" s="154" t="s">
        <v>181</v>
      </c>
      <c r="J22" s="154" t="s">
        <v>188</v>
      </c>
      <c r="K22" s="154" t="s">
        <v>52</v>
      </c>
      <c r="L22" s="156">
        <v>16400</v>
      </c>
      <c r="M22" s="156">
        <v>16400</v>
      </c>
      <c r="N22" s="156"/>
      <c r="O22" s="156">
        <v>16400</v>
      </c>
      <c r="P22" s="156">
        <v>7356.67</v>
      </c>
      <c r="Q22" s="156">
        <v>-9043.33</v>
      </c>
      <c r="R22" s="157"/>
    </row>
    <row r="23" spans="1:18" x14ac:dyDescent="0.25">
      <c r="A23" s="130">
        <v>71566</v>
      </c>
      <c r="B23" s="130" t="s">
        <v>179</v>
      </c>
      <c r="C23" s="153" t="s">
        <v>184</v>
      </c>
      <c r="D23" s="130" t="s">
        <v>157</v>
      </c>
      <c r="E23" s="130" t="s">
        <v>174</v>
      </c>
      <c r="F23" s="130" t="s">
        <v>175</v>
      </c>
      <c r="G23" s="130" t="s">
        <v>176</v>
      </c>
      <c r="H23" s="130" t="s">
        <v>177</v>
      </c>
      <c r="I23" s="130" t="s">
        <v>181</v>
      </c>
      <c r="J23" s="130" t="s">
        <v>189</v>
      </c>
      <c r="K23" s="130" t="s">
        <v>53</v>
      </c>
      <c r="L23" s="131">
        <v>60400</v>
      </c>
      <c r="M23" s="131">
        <v>60400</v>
      </c>
      <c r="N23" s="131"/>
      <c r="O23" s="131">
        <v>60400</v>
      </c>
      <c r="P23" s="131">
        <v>39330.080000000002</v>
      </c>
      <c r="Q23" s="131">
        <v>-21069.919999999998</v>
      </c>
      <c r="R23" s="132"/>
    </row>
    <row r="24" spans="1:18" x14ac:dyDescent="0.25">
      <c r="A24" s="154">
        <v>71568</v>
      </c>
      <c r="B24" s="154" t="s">
        <v>179</v>
      </c>
      <c r="C24" s="155" t="s">
        <v>184</v>
      </c>
      <c r="D24" s="154" t="s">
        <v>157</v>
      </c>
      <c r="E24" s="154" t="s">
        <v>174</v>
      </c>
      <c r="F24" s="154" t="s">
        <v>175</v>
      </c>
      <c r="G24" s="154" t="s">
        <v>176</v>
      </c>
      <c r="H24" s="154" t="s">
        <v>177</v>
      </c>
      <c r="I24" s="154" t="s">
        <v>181</v>
      </c>
      <c r="J24" s="154" t="s">
        <v>190</v>
      </c>
      <c r="K24" s="154" t="s">
        <v>53</v>
      </c>
      <c r="L24" s="156">
        <v>60400</v>
      </c>
      <c r="M24" s="156">
        <v>60400</v>
      </c>
      <c r="N24" s="156"/>
      <c r="O24" s="156">
        <v>60400</v>
      </c>
      <c r="P24" s="156">
        <v>39330.080000000002</v>
      </c>
      <c r="Q24" s="156">
        <v>-21069.919999999998</v>
      </c>
      <c r="R24" s="157"/>
    </row>
    <row r="25" spans="1:18" x14ac:dyDescent="0.25">
      <c r="A25" s="130">
        <v>71570</v>
      </c>
      <c r="B25" s="130" t="s">
        <v>179</v>
      </c>
      <c r="C25" s="153" t="s">
        <v>184</v>
      </c>
      <c r="D25" s="130" t="s">
        <v>157</v>
      </c>
      <c r="E25" s="130" t="s">
        <v>174</v>
      </c>
      <c r="F25" s="130" t="s">
        <v>175</v>
      </c>
      <c r="G25" s="130" t="s">
        <v>176</v>
      </c>
      <c r="H25" s="130" t="s">
        <v>177</v>
      </c>
      <c r="I25" s="130" t="s">
        <v>181</v>
      </c>
      <c r="J25" s="130" t="s">
        <v>191</v>
      </c>
      <c r="K25" s="130" t="s">
        <v>54</v>
      </c>
      <c r="L25" s="131">
        <v>95074.13</v>
      </c>
      <c r="M25" s="131">
        <v>95074.13</v>
      </c>
      <c r="N25" s="131"/>
      <c r="O25" s="131">
        <v>95074.13</v>
      </c>
      <c r="P25" s="131">
        <v>49489.7</v>
      </c>
      <c r="Q25" s="131">
        <v>-45584.430000000008</v>
      </c>
      <c r="R25" s="132"/>
    </row>
    <row r="26" spans="1:18" x14ac:dyDescent="0.25">
      <c r="A26" s="154">
        <v>71574</v>
      </c>
      <c r="B26" s="154" t="s">
        <v>179</v>
      </c>
      <c r="C26" s="155" t="s">
        <v>184</v>
      </c>
      <c r="D26" s="154" t="s">
        <v>157</v>
      </c>
      <c r="E26" s="154" t="s">
        <v>174</v>
      </c>
      <c r="F26" s="154" t="s">
        <v>175</v>
      </c>
      <c r="G26" s="154" t="s">
        <v>176</v>
      </c>
      <c r="H26" s="154" t="s">
        <v>177</v>
      </c>
      <c r="I26" s="154" t="s">
        <v>181</v>
      </c>
      <c r="J26" s="154" t="s">
        <v>192</v>
      </c>
      <c r="K26" s="154" t="s">
        <v>193</v>
      </c>
      <c r="L26" s="156">
        <v>95074.13</v>
      </c>
      <c r="M26" s="156">
        <v>95074.13</v>
      </c>
      <c r="N26" s="156"/>
      <c r="O26" s="156">
        <v>95074.13</v>
      </c>
      <c r="P26" s="156">
        <v>49489.7</v>
      </c>
      <c r="Q26" s="156">
        <v>-45584.430000000008</v>
      </c>
      <c r="R26" s="157"/>
    </row>
    <row r="27" spans="1:18" x14ac:dyDescent="0.25">
      <c r="A27" s="130">
        <v>71578</v>
      </c>
      <c r="B27" s="130" t="s">
        <v>179</v>
      </c>
      <c r="C27" s="153" t="s">
        <v>183</v>
      </c>
      <c r="D27" s="130" t="s">
        <v>157</v>
      </c>
      <c r="E27" s="130" t="s">
        <v>174</v>
      </c>
      <c r="F27" s="130" t="s">
        <v>175</v>
      </c>
      <c r="G27" s="130" t="s">
        <v>176</v>
      </c>
      <c r="H27" s="130" t="s">
        <v>177</v>
      </c>
      <c r="I27" s="130" t="s">
        <v>181</v>
      </c>
      <c r="J27" s="130" t="s">
        <v>171</v>
      </c>
      <c r="K27" s="130" t="s">
        <v>9</v>
      </c>
      <c r="L27" s="131">
        <v>152161</v>
      </c>
      <c r="M27" s="131">
        <v>152161</v>
      </c>
      <c r="N27" s="131">
        <v>0</v>
      </c>
      <c r="O27" s="131">
        <v>152161</v>
      </c>
      <c r="P27" s="131">
        <v>59168.47</v>
      </c>
      <c r="Q27" s="131">
        <v>-92992.53</v>
      </c>
      <c r="R27" s="132">
        <v>0.39</v>
      </c>
    </row>
    <row r="28" spans="1:18" x14ac:dyDescent="0.25">
      <c r="A28" s="130">
        <v>71580</v>
      </c>
      <c r="B28" s="130" t="s">
        <v>179</v>
      </c>
      <c r="C28" s="153" t="s">
        <v>194</v>
      </c>
      <c r="D28" s="130" t="s">
        <v>157</v>
      </c>
      <c r="E28" s="130" t="s">
        <v>174</v>
      </c>
      <c r="F28" s="130" t="s">
        <v>175</v>
      </c>
      <c r="G28" s="130" t="s">
        <v>176</v>
      </c>
      <c r="H28" s="130" t="s">
        <v>177</v>
      </c>
      <c r="I28" s="130" t="s">
        <v>181</v>
      </c>
      <c r="J28" s="130" t="s">
        <v>195</v>
      </c>
      <c r="K28" s="130" t="s">
        <v>19</v>
      </c>
      <c r="L28" s="131">
        <v>16419</v>
      </c>
      <c r="M28" s="131">
        <v>16419</v>
      </c>
      <c r="N28" s="131"/>
      <c r="O28" s="131">
        <v>16419</v>
      </c>
      <c r="P28" s="131">
        <v>7899.56</v>
      </c>
      <c r="Q28" s="131">
        <v>-8519.4399999999987</v>
      </c>
      <c r="R28" s="132"/>
    </row>
    <row r="29" spans="1:18" x14ac:dyDescent="0.25">
      <c r="A29" s="154">
        <v>71582</v>
      </c>
      <c r="B29" s="154" t="s">
        <v>179</v>
      </c>
      <c r="C29" s="155" t="s">
        <v>196</v>
      </c>
      <c r="D29" s="154" t="s">
        <v>157</v>
      </c>
      <c r="E29" s="154" t="s">
        <v>174</v>
      </c>
      <c r="F29" s="154" t="s">
        <v>175</v>
      </c>
      <c r="G29" s="154" t="s">
        <v>176</v>
      </c>
      <c r="H29" s="154" t="s">
        <v>177</v>
      </c>
      <c r="I29" s="154" t="s">
        <v>181</v>
      </c>
      <c r="J29" s="154" t="s">
        <v>197</v>
      </c>
      <c r="K29" s="154" t="s">
        <v>20</v>
      </c>
      <c r="L29" s="156">
        <v>1327</v>
      </c>
      <c r="M29" s="156">
        <v>1327</v>
      </c>
      <c r="N29" s="156"/>
      <c r="O29" s="156">
        <v>1327</v>
      </c>
      <c r="P29" s="156">
        <v>296.3</v>
      </c>
      <c r="Q29" s="156">
        <v>-1030.7</v>
      </c>
      <c r="R29" s="157"/>
    </row>
    <row r="30" spans="1:18" x14ac:dyDescent="0.25">
      <c r="A30" s="154">
        <v>71584</v>
      </c>
      <c r="B30" s="154" t="s">
        <v>179</v>
      </c>
      <c r="C30" s="155" t="s">
        <v>184</v>
      </c>
      <c r="D30" s="154" t="s">
        <v>157</v>
      </c>
      <c r="E30" s="154" t="s">
        <v>174</v>
      </c>
      <c r="F30" s="154" t="s">
        <v>175</v>
      </c>
      <c r="G30" s="154" t="s">
        <v>176</v>
      </c>
      <c r="H30" s="154" t="s">
        <v>177</v>
      </c>
      <c r="I30" s="154" t="s">
        <v>181</v>
      </c>
      <c r="J30" s="154" t="s">
        <v>198</v>
      </c>
      <c r="K30" s="154" t="s">
        <v>199</v>
      </c>
      <c r="L30" s="156">
        <v>13765</v>
      </c>
      <c r="M30" s="156">
        <v>13765</v>
      </c>
      <c r="N30" s="156"/>
      <c r="O30" s="156">
        <v>13765</v>
      </c>
      <c r="P30" s="156">
        <v>7171.85</v>
      </c>
      <c r="Q30" s="156">
        <v>-6593.15</v>
      </c>
      <c r="R30" s="157"/>
    </row>
    <row r="31" spans="1:18" x14ac:dyDescent="0.25">
      <c r="A31" s="154">
        <v>71586</v>
      </c>
      <c r="B31" s="154" t="s">
        <v>179</v>
      </c>
      <c r="C31" s="155" t="s">
        <v>196</v>
      </c>
      <c r="D31" s="154" t="s">
        <v>157</v>
      </c>
      <c r="E31" s="154" t="s">
        <v>174</v>
      </c>
      <c r="F31" s="154" t="s">
        <v>175</v>
      </c>
      <c r="G31" s="154" t="s">
        <v>176</v>
      </c>
      <c r="H31" s="154" t="s">
        <v>177</v>
      </c>
      <c r="I31" s="154" t="s">
        <v>181</v>
      </c>
      <c r="J31" s="154" t="s">
        <v>200</v>
      </c>
      <c r="K31" s="154" t="s">
        <v>57</v>
      </c>
      <c r="L31" s="156">
        <v>1327</v>
      </c>
      <c r="M31" s="156">
        <v>1327</v>
      </c>
      <c r="N31" s="156"/>
      <c r="O31" s="156">
        <v>1327</v>
      </c>
      <c r="P31" s="156">
        <v>431.41</v>
      </c>
      <c r="Q31" s="156">
        <v>-895.58999999999992</v>
      </c>
      <c r="R31" s="157"/>
    </row>
    <row r="32" spans="1:18" x14ac:dyDescent="0.25">
      <c r="A32" s="130">
        <v>71590</v>
      </c>
      <c r="B32" s="130" t="s">
        <v>179</v>
      </c>
      <c r="C32" s="153" t="s">
        <v>201</v>
      </c>
      <c r="D32" s="130" t="s">
        <v>157</v>
      </c>
      <c r="E32" s="130" t="s">
        <v>174</v>
      </c>
      <c r="F32" s="130" t="s">
        <v>175</v>
      </c>
      <c r="G32" s="130" t="s">
        <v>176</v>
      </c>
      <c r="H32" s="130" t="s">
        <v>177</v>
      </c>
      <c r="I32" s="130" t="s">
        <v>181</v>
      </c>
      <c r="J32" s="130" t="s">
        <v>172</v>
      </c>
      <c r="K32" s="130" t="s">
        <v>58</v>
      </c>
      <c r="L32" s="131">
        <v>84830</v>
      </c>
      <c r="M32" s="131">
        <v>84830</v>
      </c>
      <c r="N32" s="131"/>
      <c r="O32" s="131">
        <v>84830</v>
      </c>
      <c r="P32" s="131">
        <v>36181.17</v>
      </c>
      <c r="Q32" s="131">
        <v>-48648.83</v>
      </c>
      <c r="R32" s="132"/>
    </row>
    <row r="33" spans="1:18" x14ac:dyDescent="0.25">
      <c r="A33" s="154">
        <v>71592</v>
      </c>
      <c r="B33" s="154" t="s">
        <v>179</v>
      </c>
      <c r="C33" s="155" t="s">
        <v>202</v>
      </c>
      <c r="D33" s="154" t="s">
        <v>157</v>
      </c>
      <c r="E33" s="154" t="s">
        <v>174</v>
      </c>
      <c r="F33" s="154" t="s">
        <v>175</v>
      </c>
      <c r="G33" s="154" t="s">
        <v>176</v>
      </c>
      <c r="H33" s="154" t="s">
        <v>177</v>
      </c>
      <c r="I33" s="154" t="s">
        <v>181</v>
      </c>
      <c r="J33" s="154" t="s">
        <v>203</v>
      </c>
      <c r="K33" s="154" t="s">
        <v>59</v>
      </c>
      <c r="L33" s="156">
        <v>12269</v>
      </c>
      <c r="M33" s="156">
        <v>12269</v>
      </c>
      <c r="N33" s="156"/>
      <c r="O33" s="156">
        <v>12269</v>
      </c>
      <c r="P33" s="156">
        <v>5809.76</v>
      </c>
      <c r="Q33" s="156">
        <v>-6459.24</v>
      </c>
      <c r="R33" s="157"/>
    </row>
    <row r="34" spans="1:18" x14ac:dyDescent="0.25">
      <c r="A34" s="154">
        <v>71594</v>
      </c>
      <c r="B34" s="154" t="s">
        <v>179</v>
      </c>
      <c r="C34" s="155" t="s">
        <v>196</v>
      </c>
      <c r="D34" s="154" t="s">
        <v>157</v>
      </c>
      <c r="E34" s="154" t="s">
        <v>174</v>
      </c>
      <c r="F34" s="154" t="s">
        <v>175</v>
      </c>
      <c r="G34" s="154" t="s">
        <v>176</v>
      </c>
      <c r="H34" s="154" t="s">
        <v>177</v>
      </c>
      <c r="I34" s="154" t="s">
        <v>181</v>
      </c>
      <c r="J34" s="154" t="s">
        <v>173</v>
      </c>
      <c r="K34" s="154" t="s">
        <v>60</v>
      </c>
      <c r="L34" s="156">
        <v>37162</v>
      </c>
      <c r="M34" s="156">
        <v>37162</v>
      </c>
      <c r="N34" s="156"/>
      <c r="O34" s="156">
        <v>37162</v>
      </c>
      <c r="P34" s="156">
        <v>18300.3</v>
      </c>
      <c r="Q34" s="156">
        <v>-18861.7</v>
      </c>
      <c r="R34" s="157"/>
    </row>
    <row r="35" spans="1:18" x14ac:dyDescent="0.25">
      <c r="A35" s="154">
        <v>71596</v>
      </c>
      <c r="B35" s="154" t="s">
        <v>179</v>
      </c>
      <c r="C35" s="155" t="s">
        <v>204</v>
      </c>
      <c r="D35" s="154" t="s">
        <v>157</v>
      </c>
      <c r="E35" s="154" t="s">
        <v>174</v>
      </c>
      <c r="F35" s="154" t="s">
        <v>175</v>
      </c>
      <c r="G35" s="154" t="s">
        <v>176</v>
      </c>
      <c r="H35" s="154" t="s">
        <v>177</v>
      </c>
      <c r="I35" s="154" t="s">
        <v>181</v>
      </c>
      <c r="J35" s="154" t="s">
        <v>205</v>
      </c>
      <c r="K35" s="154" t="s">
        <v>61</v>
      </c>
      <c r="L35" s="156">
        <v>27377</v>
      </c>
      <c r="M35" s="156">
        <v>27377</v>
      </c>
      <c r="N35" s="156"/>
      <c r="O35" s="156">
        <v>27377</v>
      </c>
      <c r="P35" s="156">
        <v>10705.78</v>
      </c>
      <c r="Q35" s="156">
        <v>-16671.22</v>
      </c>
      <c r="R35" s="157"/>
    </row>
    <row r="36" spans="1:18" x14ac:dyDescent="0.25">
      <c r="A36" s="154">
        <v>71598</v>
      </c>
      <c r="B36" s="154" t="s">
        <v>179</v>
      </c>
      <c r="C36" s="155" t="s">
        <v>196</v>
      </c>
      <c r="D36" s="154" t="s">
        <v>157</v>
      </c>
      <c r="E36" s="154" t="s">
        <v>174</v>
      </c>
      <c r="F36" s="154" t="s">
        <v>175</v>
      </c>
      <c r="G36" s="154" t="s">
        <v>176</v>
      </c>
      <c r="H36" s="154" t="s">
        <v>177</v>
      </c>
      <c r="I36" s="154" t="s">
        <v>181</v>
      </c>
      <c r="J36" s="154" t="s">
        <v>206</v>
      </c>
      <c r="K36" s="154" t="s">
        <v>207</v>
      </c>
      <c r="L36" s="156">
        <v>3318</v>
      </c>
      <c r="M36" s="156">
        <v>3318</v>
      </c>
      <c r="N36" s="156"/>
      <c r="O36" s="156">
        <v>3318</v>
      </c>
      <c r="P36" s="156">
        <v>367.83</v>
      </c>
      <c r="Q36" s="156">
        <v>-2950.17</v>
      </c>
      <c r="R36" s="157"/>
    </row>
    <row r="37" spans="1:18" x14ac:dyDescent="0.25">
      <c r="A37" s="154">
        <v>71600</v>
      </c>
      <c r="B37" s="154" t="s">
        <v>179</v>
      </c>
      <c r="C37" s="155" t="s">
        <v>196</v>
      </c>
      <c r="D37" s="154" t="s">
        <v>157</v>
      </c>
      <c r="E37" s="154" t="s">
        <v>174</v>
      </c>
      <c r="F37" s="154" t="s">
        <v>175</v>
      </c>
      <c r="G37" s="154" t="s">
        <v>176</v>
      </c>
      <c r="H37" s="154" t="s">
        <v>177</v>
      </c>
      <c r="I37" s="154" t="s">
        <v>181</v>
      </c>
      <c r="J37" s="154" t="s">
        <v>208</v>
      </c>
      <c r="K37" s="154" t="s">
        <v>209</v>
      </c>
      <c r="L37" s="156">
        <v>2654</v>
      </c>
      <c r="M37" s="156">
        <v>2654</v>
      </c>
      <c r="N37" s="156"/>
      <c r="O37" s="156">
        <v>2654</v>
      </c>
      <c r="P37" s="156">
        <v>997.5</v>
      </c>
      <c r="Q37" s="156">
        <v>-1656.5</v>
      </c>
      <c r="R37" s="157"/>
    </row>
    <row r="38" spans="1:18" x14ac:dyDescent="0.25">
      <c r="A38" s="154">
        <v>71602</v>
      </c>
      <c r="B38" s="154" t="s">
        <v>179</v>
      </c>
      <c r="C38" s="155" t="s">
        <v>210</v>
      </c>
      <c r="D38" s="154" t="s">
        <v>157</v>
      </c>
      <c r="E38" s="154" t="s">
        <v>174</v>
      </c>
      <c r="F38" s="154" t="s">
        <v>175</v>
      </c>
      <c r="G38" s="154" t="s">
        <v>176</v>
      </c>
      <c r="H38" s="154" t="s">
        <v>177</v>
      </c>
      <c r="I38" s="154" t="s">
        <v>181</v>
      </c>
      <c r="J38" s="154" t="s">
        <v>211</v>
      </c>
      <c r="K38" s="154" t="s">
        <v>212</v>
      </c>
      <c r="L38" s="156">
        <v>2050</v>
      </c>
      <c r="M38" s="156">
        <v>2050</v>
      </c>
      <c r="N38" s="156"/>
      <c r="O38" s="156">
        <v>2050</v>
      </c>
      <c r="P38" s="156"/>
      <c r="Q38" s="156">
        <v>-2050</v>
      </c>
      <c r="R38" s="157"/>
    </row>
    <row r="39" spans="1:18" x14ac:dyDescent="0.25">
      <c r="A39" s="130">
        <v>71604</v>
      </c>
      <c r="B39" s="130" t="s">
        <v>179</v>
      </c>
      <c r="C39" s="153" t="s">
        <v>194</v>
      </c>
      <c r="D39" s="130" t="s">
        <v>157</v>
      </c>
      <c r="E39" s="130" t="s">
        <v>174</v>
      </c>
      <c r="F39" s="130" t="s">
        <v>175</v>
      </c>
      <c r="G39" s="130" t="s">
        <v>176</v>
      </c>
      <c r="H39" s="130" t="s">
        <v>177</v>
      </c>
      <c r="I39" s="130" t="s">
        <v>181</v>
      </c>
      <c r="J39" s="130" t="s">
        <v>213</v>
      </c>
      <c r="K39" s="130" t="s">
        <v>65</v>
      </c>
      <c r="L39" s="131">
        <v>44577</v>
      </c>
      <c r="M39" s="131">
        <v>44577</v>
      </c>
      <c r="N39" s="131"/>
      <c r="O39" s="131">
        <v>44577</v>
      </c>
      <c r="P39" s="131">
        <v>11842.26</v>
      </c>
      <c r="Q39" s="131">
        <v>-32734.739999999998</v>
      </c>
      <c r="R39" s="132"/>
    </row>
    <row r="40" spans="1:18" x14ac:dyDescent="0.25">
      <c r="A40" s="154">
        <v>71606</v>
      </c>
      <c r="B40" s="154" t="s">
        <v>179</v>
      </c>
      <c r="C40" s="155" t="s">
        <v>196</v>
      </c>
      <c r="D40" s="154" t="s">
        <v>157</v>
      </c>
      <c r="E40" s="154" t="s">
        <v>174</v>
      </c>
      <c r="F40" s="154" t="s">
        <v>175</v>
      </c>
      <c r="G40" s="154" t="s">
        <v>176</v>
      </c>
      <c r="H40" s="154" t="s">
        <v>177</v>
      </c>
      <c r="I40" s="154" t="s">
        <v>181</v>
      </c>
      <c r="J40" s="154" t="s">
        <v>214</v>
      </c>
      <c r="K40" s="154" t="s">
        <v>215</v>
      </c>
      <c r="L40" s="156">
        <v>1991</v>
      </c>
      <c r="M40" s="156">
        <v>1991</v>
      </c>
      <c r="N40" s="156"/>
      <c r="O40" s="156">
        <v>1991</v>
      </c>
      <c r="P40" s="156">
        <v>1241.6300000000001</v>
      </c>
      <c r="Q40" s="156">
        <v>-749.36999999999989</v>
      </c>
      <c r="R40" s="157"/>
    </row>
    <row r="41" spans="1:18" x14ac:dyDescent="0.25">
      <c r="A41" s="154">
        <v>71608</v>
      </c>
      <c r="B41" s="154" t="s">
        <v>179</v>
      </c>
      <c r="C41" s="155" t="s">
        <v>196</v>
      </c>
      <c r="D41" s="154" t="s">
        <v>157</v>
      </c>
      <c r="E41" s="154" t="s">
        <v>174</v>
      </c>
      <c r="F41" s="154" t="s">
        <v>175</v>
      </c>
      <c r="G41" s="154" t="s">
        <v>176</v>
      </c>
      <c r="H41" s="154" t="s">
        <v>177</v>
      </c>
      <c r="I41" s="154" t="s">
        <v>181</v>
      </c>
      <c r="J41" s="154" t="s">
        <v>216</v>
      </c>
      <c r="K41" s="154" t="s">
        <v>217</v>
      </c>
      <c r="L41" s="156">
        <v>3318</v>
      </c>
      <c r="M41" s="156">
        <v>3318</v>
      </c>
      <c r="N41" s="156"/>
      <c r="O41" s="156">
        <v>3318</v>
      </c>
      <c r="P41" s="156">
        <v>2506.73</v>
      </c>
      <c r="Q41" s="156">
        <v>-811.27</v>
      </c>
      <c r="R41" s="157"/>
    </row>
    <row r="42" spans="1:18" x14ac:dyDescent="0.25">
      <c r="A42" s="154">
        <v>71610</v>
      </c>
      <c r="B42" s="154" t="s">
        <v>179</v>
      </c>
      <c r="C42" s="155" t="s">
        <v>196</v>
      </c>
      <c r="D42" s="154" t="s">
        <v>157</v>
      </c>
      <c r="E42" s="154" t="s">
        <v>174</v>
      </c>
      <c r="F42" s="154" t="s">
        <v>175</v>
      </c>
      <c r="G42" s="154" t="s">
        <v>176</v>
      </c>
      <c r="H42" s="154" t="s">
        <v>177</v>
      </c>
      <c r="I42" s="154" t="s">
        <v>181</v>
      </c>
      <c r="J42" s="154" t="s">
        <v>218</v>
      </c>
      <c r="K42" s="154" t="s">
        <v>219</v>
      </c>
      <c r="L42" s="156">
        <v>319</v>
      </c>
      <c r="M42" s="156">
        <v>319</v>
      </c>
      <c r="N42" s="156"/>
      <c r="O42" s="156">
        <v>319</v>
      </c>
      <c r="P42" s="156"/>
      <c r="Q42" s="156">
        <v>-319</v>
      </c>
      <c r="R42" s="157"/>
    </row>
    <row r="43" spans="1:18" x14ac:dyDescent="0.25">
      <c r="A43" s="154">
        <v>71612</v>
      </c>
      <c r="B43" s="154" t="s">
        <v>179</v>
      </c>
      <c r="C43" s="155" t="s">
        <v>196</v>
      </c>
      <c r="D43" s="154" t="s">
        <v>157</v>
      </c>
      <c r="E43" s="154" t="s">
        <v>174</v>
      </c>
      <c r="F43" s="154" t="s">
        <v>175</v>
      </c>
      <c r="G43" s="154" t="s">
        <v>176</v>
      </c>
      <c r="H43" s="154" t="s">
        <v>177</v>
      </c>
      <c r="I43" s="154" t="s">
        <v>181</v>
      </c>
      <c r="J43" s="154" t="s">
        <v>220</v>
      </c>
      <c r="K43" s="154" t="s">
        <v>68</v>
      </c>
      <c r="L43" s="156">
        <v>11945</v>
      </c>
      <c r="M43" s="156">
        <v>11945</v>
      </c>
      <c r="N43" s="156"/>
      <c r="O43" s="156">
        <v>11945</v>
      </c>
      <c r="P43" s="156">
        <v>4217.21</v>
      </c>
      <c r="Q43" s="156">
        <v>-7727.79</v>
      </c>
      <c r="R43" s="157"/>
    </row>
    <row r="44" spans="1:18" x14ac:dyDescent="0.25">
      <c r="A44" s="154">
        <v>71614</v>
      </c>
      <c r="B44" s="154" t="s">
        <v>179</v>
      </c>
      <c r="C44" s="155" t="s">
        <v>196</v>
      </c>
      <c r="D44" s="154" t="s">
        <v>157</v>
      </c>
      <c r="E44" s="154" t="s">
        <v>174</v>
      </c>
      <c r="F44" s="154" t="s">
        <v>175</v>
      </c>
      <c r="G44" s="154" t="s">
        <v>176</v>
      </c>
      <c r="H44" s="154" t="s">
        <v>177</v>
      </c>
      <c r="I44" s="154" t="s">
        <v>181</v>
      </c>
      <c r="J44" s="154" t="s">
        <v>221</v>
      </c>
      <c r="K44" s="154" t="s">
        <v>69</v>
      </c>
      <c r="L44" s="156">
        <v>531</v>
      </c>
      <c r="M44" s="156">
        <v>531</v>
      </c>
      <c r="N44" s="156"/>
      <c r="O44" s="156">
        <v>531</v>
      </c>
      <c r="P44" s="156">
        <v>120.78</v>
      </c>
      <c r="Q44" s="156">
        <v>-410.22</v>
      </c>
      <c r="R44" s="157"/>
    </row>
    <row r="45" spans="1:18" x14ac:dyDescent="0.25">
      <c r="A45" s="154">
        <v>71616</v>
      </c>
      <c r="B45" s="154" t="s">
        <v>179</v>
      </c>
      <c r="C45" s="155" t="s">
        <v>194</v>
      </c>
      <c r="D45" s="154" t="s">
        <v>157</v>
      </c>
      <c r="E45" s="154" t="s">
        <v>174</v>
      </c>
      <c r="F45" s="154" t="s">
        <v>175</v>
      </c>
      <c r="G45" s="154" t="s">
        <v>176</v>
      </c>
      <c r="H45" s="154" t="s">
        <v>177</v>
      </c>
      <c r="I45" s="154" t="s">
        <v>181</v>
      </c>
      <c r="J45" s="154" t="s">
        <v>222</v>
      </c>
      <c r="K45" s="154" t="s">
        <v>223</v>
      </c>
      <c r="L45" s="156">
        <v>9551</v>
      </c>
      <c r="M45" s="156">
        <v>9551</v>
      </c>
      <c r="N45" s="156"/>
      <c r="O45" s="156">
        <v>9551</v>
      </c>
      <c r="P45" s="156">
        <v>185.2</v>
      </c>
      <c r="Q45" s="156">
        <v>-9365.7999999999993</v>
      </c>
      <c r="R45" s="157"/>
    </row>
    <row r="46" spans="1:18" x14ac:dyDescent="0.25">
      <c r="A46" s="154">
        <v>71618</v>
      </c>
      <c r="B46" s="154" t="s">
        <v>179</v>
      </c>
      <c r="C46" s="155" t="s">
        <v>204</v>
      </c>
      <c r="D46" s="154" t="s">
        <v>157</v>
      </c>
      <c r="E46" s="154" t="s">
        <v>174</v>
      </c>
      <c r="F46" s="154" t="s">
        <v>175</v>
      </c>
      <c r="G46" s="154" t="s">
        <v>176</v>
      </c>
      <c r="H46" s="154" t="s">
        <v>177</v>
      </c>
      <c r="I46" s="154" t="s">
        <v>181</v>
      </c>
      <c r="J46" s="154" t="s">
        <v>224</v>
      </c>
      <c r="K46" s="154" t="s">
        <v>71</v>
      </c>
      <c r="L46" s="156">
        <v>10197</v>
      </c>
      <c r="M46" s="156">
        <v>10197</v>
      </c>
      <c r="N46" s="156"/>
      <c r="O46" s="156">
        <v>10197</v>
      </c>
      <c r="P46" s="156">
        <v>1771.7</v>
      </c>
      <c r="Q46" s="156">
        <v>-8425.2999999999993</v>
      </c>
      <c r="R46" s="157"/>
    </row>
    <row r="47" spans="1:18" x14ac:dyDescent="0.25">
      <c r="A47" s="154">
        <v>71620</v>
      </c>
      <c r="B47" s="154" t="s">
        <v>179</v>
      </c>
      <c r="C47" s="155" t="s">
        <v>204</v>
      </c>
      <c r="D47" s="154" t="s">
        <v>157</v>
      </c>
      <c r="E47" s="154" t="s">
        <v>174</v>
      </c>
      <c r="F47" s="154" t="s">
        <v>175</v>
      </c>
      <c r="G47" s="154" t="s">
        <v>176</v>
      </c>
      <c r="H47" s="154" t="s">
        <v>177</v>
      </c>
      <c r="I47" s="154" t="s">
        <v>181</v>
      </c>
      <c r="J47" s="154" t="s">
        <v>225</v>
      </c>
      <c r="K47" s="154" t="s">
        <v>72</v>
      </c>
      <c r="L47" s="156">
        <v>4071</v>
      </c>
      <c r="M47" s="156">
        <v>4071</v>
      </c>
      <c r="N47" s="156"/>
      <c r="O47" s="156">
        <v>4071</v>
      </c>
      <c r="P47" s="156">
        <v>697.39</v>
      </c>
      <c r="Q47" s="156">
        <v>-3373.61</v>
      </c>
      <c r="R47" s="157"/>
    </row>
    <row r="48" spans="1:18" x14ac:dyDescent="0.25">
      <c r="A48" s="154">
        <v>71622</v>
      </c>
      <c r="B48" s="154" t="s">
        <v>179</v>
      </c>
      <c r="C48" s="155" t="s">
        <v>196</v>
      </c>
      <c r="D48" s="154" t="s">
        <v>157</v>
      </c>
      <c r="E48" s="154" t="s">
        <v>174</v>
      </c>
      <c r="F48" s="154" t="s">
        <v>175</v>
      </c>
      <c r="G48" s="154" t="s">
        <v>176</v>
      </c>
      <c r="H48" s="154" t="s">
        <v>177</v>
      </c>
      <c r="I48" s="154" t="s">
        <v>181</v>
      </c>
      <c r="J48" s="154" t="s">
        <v>226</v>
      </c>
      <c r="K48" s="154" t="s">
        <v>73</v>
      </c>
      <c r="L48" s="156">
        <v>2654</v>
      </c>
      <c r="M48" s="156">
        <v>2654</v>
      </c>
      <c r="N48" s="156"/>
      <c r="O48" s="156">
        <v>2654</v>
      </c>
      <c r="P48" s="156">
        <v>1101.6199999999999</v>
      </c>
      <c r="Q48" s="156">
        <v>-1552.38</v>
      </c>
      <c r="R48" s="157"/>
    </row>
    <row r="49" spans="1:18" x14ac:dyDescent="0.25">
      <c r="A49" s="130">
        <v>71628</v>
      </c>
      <c r="B49" s="130" t="s">
        <v>179</v>
      </c>
      <c r="C49" s="153" t="s">
        <v>204</v>
      </c>
      <c r="D49" s="130" t="s">
        <v>157</v>
      </c>
      <c r="E49" s="130" t="s">
        <v>174</v>
      </c>
      <c r="F49" s="130" t="s">
        <v>175</v>
      </c>
      <c r="G49" s="130" t="s">
        <v>176</v>
      </c>
      <c r="H49" s="130" t="s">
        <v>177</v>
      </c>
      <c r="I49" s="130" t="s">
        <v>181</v>
      </c>
      <c r="J49" s="130" t="s">
        <v>227</v>
      </c>
      <c r="K49" s="130" t="s">
        <v>74</v>
      </c>
      <c r="L49" s="131">
        <v>6335</v>
      </c>
      <c r="M49" s="131">
        <v>6335</v>
      </c>
      <c r="N49" s="131"/>
      <c r="O49" s="131">
        <v>6335</v>
      </c>
      <c r="P49" s="131">
        <v>3245.48</v>
      </c>
      <c r="Q49" s="131">
        <v>-3089.52</v>
      </c>
      <c r="R49" s="132"/>
    </row>
    <row r="50" spans="1:18" x14ac:dyDescent="0.25">
      <c r="A50" s="154">
        <v>71632</v>
      </c>
      <c r="B50" s="154" t="s">
        <v>179</v>
      </c>
      <c r="C50" s="155" t="s">
        <v>196</v>
      </c>
      <c r="D50" s="154" t="s">
        <v>157</v>
      </c>
      <c r="E50" s="154" t="s">
        <v>174</v>
      </c>
      <c r="F50" s="154" t="s">
        <v>175</v>
      </c>
      <c r="G50" s="154" t="s">
        <v>176</v>
      </c>
      <c r="H50" s="154" t="s">
        <v>177</v>
      </c>
      <c r="I50" s="154" t="s">
        <v>181</v>
      </c>
      <c r="J50" s="154" t="s">
        <v>228</v>
      </c>
      <c r="K50" s="154" t="s">
        <v>76</v>
      </c>
      <c r="L50" s="156">
        <v>3982</v>
      </c>
      <c r="M50" s="156">
        <v>3982</v>
      </c>
      <c r="N50" s="156"/>
      <c r="O50" s="156">
        <v>3982</v>
      </c>
      <c r="P50" s="156">
        <v>2048.3000000000002</v>
      </c>
      <c r="Q50" s="156">
        <v>-1933.6999999999998</v>
      </c>
      <c r="R50" s="157"/>
    </row>
    <row r="51" spans="1:18" x14ac:dyDescent="0.25">
      <c r="A51" s="154">
        <v>71634</v>
      </c>
      <c r="B51" s="154" t="s">
        <v>179</v>
      </c>
      <c r="C51" s="155" t="s">
        <v>229</v>
      </c>
      <c r="D51" s="154" t="s">
        <v>157</v>
      </c>
      <c r="E51" s="154" t="s">
        <v>174</v>
      </c>
      <c r="F51" s="154" t="s">
        <v>175</v>
      </c>
      <c r="G51" s="154" t="s">
        <v>176</v>
      </c>
      <c r="H51" s="154" t="s">
        <v>177</v>
      </c>
      <c r="I51" s="154" t="s">
        <v>181</v>
      </c>
      <c r="J51" s="154" t="s">
        <v>230</v>
      </c>
      <c r="K51" s="154" t="s">
        <v>231</v>
      </c>
      <c r="L51" s="156"/>
      <c r="M51" s="156"/>
      <c r="N51" s="156"/>
      <c r="O51" s="156"/>
      <c r="P51" s="156"/>
      <c r="Q51" s="156"/>
      <c r="R51" s="157"/>
    </row>
    <row r="52" spans="1:18" x14ac:dyDescent="0.25">
      <c r="A52" s="154">
        <v>71636</v>
      </c>
      <c r="B52" s="154" t="s">
        <v>179</v>
      </c>
      <c r="C52" s="155" t="s">
        <v>204</v>
      </c>
      <c r="D52" s="154" t="s">
        <v>157</v>
      </c>
      <c r="E52" s="154" t="s">
        <v>174</v>
      </c>
      <c r="F52" s="154" t="s">
        <v>175</v>
      </c>
      <c r="G52" s="154" t="s">
        <v>176</v>
      </c>
      <c r="H52" s="154" t="s">
        <v>177</v>
      </c>
      <c r="I52" s="154" t="s">
        <v>181</v>
      </c>
      <c r="J52" s="154" t="s">
        <v>232</v>
      </c>
      <c r="K52" s="154" t="s">
        <v>77</v>
      </c>
      <c r="L52" s="156">
        <v>2353</v>
      </c>
      <c r="M52" s="156">
        <v>2353</v>
      </c>
      <c r="N52" s="156"/>
      <c r="O52" s="156">
        <v>2353</v>
      </c>
      <c r="P52" s="156">
        <v>1197.18</v>
      </c>
      <c r="Q52" s="156">
        <v>-1155.82</v>
      </c>
      <c r="R52" s="157"/>
    </row>
    <row r="53" spans="1:18" x14ac:dyDescent="0.25">
      <c r="A53" s="130">
        <v>71638</v>
      </c>
      <c r="B53" s="130" t="s">
        <v>179</v>
      </c>
      <c r="C53" s="153" t="s">
        <v>196</v>
      </c>
      <c r="D53" s="130" t="s">
        <v>157</v>
      </c>
      <c r="E53" s="130" t="s">
        <v>174</v>
      </c>
      <c r="F53" s="130" t="s">
        <v>175</v>
      </c>
      <c r="G53" s="130" t="s">
        <v>176</v>
      </c>
      <c r="H53" s="130" t="s">
        <v>177</v>
      </c>
      <c r="I53" s="130" t="s">
        <v>181</v>
      </c>
      <c r="J53" s="130" t="s">
        <v>233</v>
      </c>
      <c r="K53" s="130" t="s">
        <v>78</v>
      </c>
      <c r="L53" s="131">
        <v>664</v>
      </c>
      <c r="M53" s="131">
        <v>664</v>
      </c>
      <c r="N53" s="131">
        <v>0</v>
      </c>
      <c r="O53" s="131">
        <v>664</v>
      </c>
      <c r="P53" s="131">
        <v>325.39</v>
      </c>
      <c r="Q53" s="131">
        <v>-338.61</v>
      </c>
      <c r="R53" s="132">
        <v>0.49</v>
      </c>
    </row>
    <row r="54" spans="1:18" x14ac:dyDescent="0.25">
      <c r="A54" s="130">
        <v>71640</v>
      </c>
      <c r="B54" s="130" t="s">
        <v>179</v>
      </c>
      <c r="C54" s="153" t="s">
        <v>196</v>
      </c>
      <c r="D54" s="130" t="s">
        <v>157</v>
      </c>
      <c r="E54" s="130" t="s">
        <v>174</v>
      </c>
      <c r="F54" s="130" t="s">
        <v>175</v>
      </c>
      <c r="G54" s="130" t="s">
        <v>176</v>
      </c>
      <c r="H54" s="130" t="s">
        <v>177</v>
      </c>
      <c r="I54" s="130" t="s">
        <v>181</v>
      </c>
      <c r="J54" s="130" t="s">
        <v>234</v>
      </c>
      <c r="K54" s="130" t="s">
        <v>79</v>
      </c>
      <c r="L54" s="131">
        <v>664</v>
      </c>
      <c r="M54" s="131">
        <v>664</v>
      </c>
      <c r="N54" s="131"/>
      <c r="O54" s="131">
        <v>664</v>
      </c>
      <c r="P54" s="131">
        <v>325.39</v>
      </c>
      <c r="Q54" s="131">
        <v>-338.61</v>
      </c>
      <c r="R54" s="132"/>
    </row>
    <row r="55" spans="1:18" x14ac:dyDescent="0.25">
      <c r="A55" s="154">
        <v>71642</v>
      </c>
      <c r="B55" s="154" t="s">
        <v>179</v>
      </c>
      <c r="C55" s="155" t="s">
        <v>196</v>
      </c>
      <c r="D55" s="154" t="s">
        <v>157</v>
      </c>
      <c r="E55" s="154" t="s">
        <v>174</v>
      </c>
      <c r="F55" s="154" t="s">
        <v>175</v>
      </c>
      <c r="G55" s="154" t="s">
        <v>176</v>
      </c>
      <c r="H55" s="154" t="s">
        <v>177</v>
      </c>
      <c r="I55" s="154" t="s">
        <v>181</v>
      </c>
      <c r="J55" s="154" t="s">
        <v>235</v>
      </c>
      <c r="K55" s="154" t="s">
        <v>80</v>
      </c>
      <c r="L55" s="156">
        <v>664</v>
      </c>
      <c r="M55" s="156">
        <v>664</v>
      </c>
      <c r="N55" s="156"/>
      <c r="O55" s="156">
        <v>664</v>
      </c>
      <c r="P55" s="156">
        <v>325.39</v>
      </c>
      <c r="Q55" s="156">
        <v>-338.61</v>
      </c>
      <c r="R55" s="157"/>
    </row>
    <row r="56" spans="1:18" x14ac:dyDescent="0.25">
      <c r="A56" s="130">
        <v>71644</v>
      </c>
      <c r="B56" s="130" t="s">
        <v>179</v>
      </c>
      <c r="C56" s="153" t="s">
        <v>236</v>
      </c>
      <c r="D56" s="130" t="s">
        <v>157</v>
      </c>
      <c r="E56" s="130" t="s">
        <v>174</v>
      </c>
      <c r="F56" s="130" t="s">
        <v>175</v>
      </c>
      <c r="G56" s="130" t="s">
        <v>176</v>
      </c>
      <c r="H56" s="130" t="s">
        <v>177</v>
      </c>
      <c r="I56" s="130" t="s">
        <v>181</v>
      </c>
      <c r="J56" s="130" t="s">
        <v>237</v>
      </c>
      <c r="K56" s="130" t="s">
        <v>5</v>
      </c>
      <c r="L56" s="131">
        <v>10029</v>
      </c>
      <c r="M56" s="131">
        <v>10029</v>
      </c>
      <c r="N56" s="131">
        <v>0</v>
      </c>
      <c r="O56" s="131">
        <v>10029</v>
      </c>
      <c r="P56" s="131">
        <v>1081.25</v>
      </c>
      <c r="Q56" s="131">
        <v>-8947.75</v>
      </c>
      <c r="R56" s="132">
        <v>0.11</v>
      </c>
    </row>
    <row r="57" spans="1:18" x14ac:dyDescent="0.25">
      <c r="A57" s="130">
        <v>71646</v>
      </c>
      <c r="B57" s="130" t="s">
        <v>179</v>
      </c>
      <c r="C57" s="153" t="s">
        <v>236</v>
      </c>
      <c r="D57" s="130" t="s">
        <v>157</v>
      </c>
      <c r="E57" s="130" t="s">
        <v>174</v>
      </c>
      <c r="F57" s="130" t="s">
        <v>175</v>
      </c>
      <c r="G57" s="130" t="s">
        <v>176</v>
      </c>
      <c r="H57" s="130" t="s">
        <v>177</v>
      </c>
      <c r="I57" s="130" t="s">
        <v>181</v>
      </c>
      <c r="J57" s="130" t="s">
        <v>238</v>
      </c>
      <c r="K57" s="130" t="s">
        <v>81</v>
      </c>
      <c r="L57" s="131">
        <v>10029</v>
      </c>
      <c r="M57" s="131">
        <v>10029</v>
      </c>
      <c r="N57" s="131">
        <v>0</v>
      </c>
      <c r="O57" s="131">
        <v>10029</v>
      </c>
      <c r="P57" s="131">
        <v>1081.25</v>
      </c>
      <c r="Q57" s="131">
        <v>-8947.75</v>
      </c>
      <c r="R57" s="132">
        <v>0.11</v>
      </c>
    </row>
    <row r="58" spans="1:18" x14ac:dyDescent="0.25">
      <c r="A58" s="130">
        <v>71648</v>
      </c>
      <c r="B58" s="130" t="s">
        <v>179</v>
      </c>
      <c r="C58" s="153" t="s">
        <v>239</v>
      </c>
      <c r="D58" s="130" t="s">
        <v>157</v>
      </c>
      <c r="E58" s="130" t="s">
        <v>174</v>
      </c>
      <c r="F58" s="130" t="s">
        <v>175</v>
      </c>
      <c r="G58" s="130" t="s">
        <v>176</v>
      </c>
      <c r="H58" s="130" t="s">
        <v>177</v>
      </c>
      <c r="I58" s="130" t="s">
        <v>181</v>
      </c>
      <c r="J58" s="130" t="s">
        <v>240</v>
      </c>
      <c r="K58" s="130" t="s">
        <v>241</v>
      </c>
      <c r="L58" s="131">
        <v>8436</v>
      </c>
      <c r="M58" s="131">
        <v>8436</v>
      </c>
      <c r="N58" s="131"/>
      <c r="O58" s="131">
        <v>8436</v>
      </c>
      <c r="P58" s="131">
        <v>1081.25</v>
      </c>
      <c r="Q58" s="131">
        <v>-7354.75</v>
      </c>
      <c r="R58" s="132"/>
    </row>
    <row r="59" spans="1:18" x14ac:dyDescent="0.25">
      <c r="A59" s="154">
        <v>71650</v>
      </c>
      <c r="B59" s="154" t="s">
        <v>179</v>
      </c>
      <c r="C59" s="155" t="s">
        <v>229</v>
      </c>
      <c r="D59" s="154" t="s">
        <v>157</v>
      </c>
      <c r="E59" s="154" t="s">
        <v>174</v>
      </c>
      <c r="F59" s="154" t="s">
        <v>175</v>
      </c>
      <c r="G59" s="154" t="s">
        <v>176</v>
      </c>
      <c r="H59" s="154" t="s">
        <v>177</v>
      </c>
      <c r="I59" s="154" t="s">
        <v>181</v>
      </c>
      <c r="J59" s="154" t="s">
        <v>242</v>
      </c>
      <c r="K59" s="154" t="s">
        <v>83</v>
      </c>
      <c r="L59" s="156"/>
      <c r="M59" s="156"/>
      <c r="N59" s="156"/>
      <c r="O59" s="156"/>
      <c r="P59" s="156"/>
      <c r="Q59" s="156"/>
      <c r="R59" s="157"/>
    </row>
    <row r="60" spans="1:18" x14ac:dyDescent="0.25">
      <c r="A60" s="154">
        <v>71652</v>
      </c>
      <c r="B60" s="154" t="s">
        <v>179</v>
      </c>
      <c r="C60" s="155" t="s">
        <v>229</v>
      </c>
      <c r="D60" s="154" t="s">
        <v>157</v>
      </c>
      <c r="E60" s="154" t="s">
        <v>174</v>
      </c>
      <c r="F60" s="154" t="s">
        <v>175</v>
      </c>
      <c r="G60" s="154" t="s">
        <v>176</v>
      </c>
      <c r="H60" s="154" t="s">
        <v>177</v>
      </c>
      <c r="I60" s="154" t="s">
        <v>181</v>
      </c>
      <c r="J60" s="154" t="s">
        <v>243</v>
      </c>
      <c r="K60" s="154" t="s">
        <v>244</v>
      </c>
      <c r="L60" s="156"/>
      <c r="M60" s="156"/>
      <c r="N60" s="156"/>
      <c r="O60" s="156"/>
      <c r="P60" s="156"/>
      <c r="Q60" s="156"/>
      <c r="R60" s="157"/>
    </row>
    <row r="61" spans="1:18" x14ac:dyDescent="0.25">
      <c r="A61" s="154">
        <v>71656</v>
      </c>
      <c r="B61" s="154" t="s">
        <v>179</v>
      </c>
      <c r="C61" s="155" t="s">
        <v>239</v>
      </c>
      <c r="D61" s="154" t="s">
        <v>157</v>
      </c>
      <c r="E61" s="154" t="s">
        <v>174</v>
      </c>
      <c r="F61" s="154" t="s">
        <v>175</v>
      </c>
      <c r="G61" s="154" t="s">
        <v>176</v>
      </c>
      <c r="H61" s="154" t="s">
        <v>177</v>
      </c>
      <c r="I61" s="154" t="s">
        <v>181</v>
      </c>
      <c r="J61" s="154" t="s">
        <v>245</v>
      </c>
      <c r="K61" s="154" t="s">
        <v>246</v>
      </c>
      <c r="L61" s="156">
        <v>8436</v>
      </c>
      <c r="M61" s="156">
        <v>8436</v>
      </c>
      <c r="N61" s="156"/>
      <c r="O61" s="156">
        <v>8436</v>
      </c>
      <c r="P61" s="156">
        <v>1081.25</v>
      </c>
      <c r="Q61" s="156">
        <v>-7354.75</v>
      </c>
      <c r="R61" s="157"/>
    </row>
    <row r="62" spans="1:18" x14ac:dyDescent="0.25">
      <c r="A62" s="130">
        <v>71658</v>
      </c>
      <c r="B62" s="130" t="s">
        <v>179</v>
      </c>
      <c r="C62" s="153" t="s">
        <v>247</v>
      </c>
      <c r="D62" s="130" t="s">
        <v>157</v>
      </c>
      <c r="E62" s="130" t="s">
        <v>174</v>
      </c>
      <c r="F62" s="130" t="s">
        <v>175</v>
      </c>
      <c r="G62" s="130" t="s">
        <v>176</v>
      </c>
      <c r="H62" s="130" t="s">
        <v>177</v>
      </c>
      <c r="I62" s="130" t="s">
        <v>181</v>
      </c>
      <c r="J62" s="130" t="s">
        <v>248</v>
      </c>
      <c r="K62" s="130" t="s">
        <v>249</v>
      </c>
      <c r="L62" s="131">
        <v>1593</v>
      </c>
      <c r="M62" s="131">
        <v>1593</v>
      </c>
      <c r="N62" s="131"/>
      <c r="O62" s="131">
        <v>1593</v>
      </c>
      <c r="P62" s="131"/>
      <c r="Q62" s="131">
        <v>-1593</v>
      </c>
      <c r="R62" s="132"/>
    </row>
    <row r="63" spans="1:18" x14ac:dyDescent="0.25">
      <c r="A63" s="154">
        <v>71660</v>
      </c>
      <c r="B63" s="154" t="s">
        <v>179</v>
      </c>
      <c r="C63" s="155" t="s">
        <v>247</v>
      </c>
      <c r="D63" s="154" t="s">
        <v>157</v>
      </c>
      <c r="E63" s="154" t="s">
        <v>174</v>
      </c>
      <c r="F63" s="154" t="s">
        <v>175</v>
      </c>
      <c r="G63" s="154" t="s">
        <v>176</v>
      </c>
      <c r="H63" s="154" t="s">
        <v>177</v>
      </c>
      <c r="I63" s="154" t="s">
        <v>181</v>
      </c>
      <c r="J63" s="154" t="s">
        <v>250</v>
      </c>
      <c r="K63" s="154" t="s">
        <v>251</v>
      </c>
      <c r="L63" s="156">
        <v>1593</v>
      </c>
      <c r="M63" s="156">
        <v>1593</v>
      </c>
      <c r="N63" s="156"/>
      <c r="O63" s="156">
        <v>1593</v>
      </c>
      <c r="P63" s="156"/>
      <c r="Q63" s="156">
        <v>-1593</v>
      </c>
      <c r="R63" s="157"/>
    </row>
    <row r="64" spans="1:18" x14ac:dyDescent="0.25">
      <c r="A64" s="148">
        <v>71662</v>
      </c>
      <c r="B64" s="148" t="s">
        <v>252</v>
      </c>
      <c r="C64" s="149" t="s">
        <v>210</v>
      </c>
      <c r="D64" s="150" t="s">
        <v>157</v>
      </c>
      <c r="E64" s="150" t="s">
        <v>174</v>
      </c>
      <c r="F64" s="150" t="s">
        <v>175</v>
      </c>
      <c r="G64" s="150" t="s">
        <v>176</v>
      </c>
      <c r="H64" s="150" t="s">
        <v>177</v>
      </c>
      <c r="I64" s="150" t="s">
        <v>253</v>
      </c>
      <c r="J64" s="150" t="s">
        <v>160</v>
      </c>
      <c r="K64" s="150" t="s">
        <v>254</v>
      </c>
      <c r="L64" s="151">
        <v>8300</v>
      </c>
      <c r="M64" s="151">
        <v>8300</v>
      </c>
      <c r="N64" s="151">
        <v>0</v>
      </c>
      <c r="O64" s="151">
        <v>8300</v>
      </c>
      <c r="P64" s="151">
        <v>5528.94</v>
      </c>
      <c r="Q64" s="151">
        <v>-2771.0600000000004</v>
      </c>
      <c r="R64" s="152">
        <v>0.67</v>
      </c>
    </row>
    <row r="65" spans="1:18" x14ac:dyDescent="0.25">
      <c r="A65" s="130">
        <v>71664</v>
      </c>
      <c r="B65" s="130" t="s">
        <v>252</v>
      </c>
      <c r="C65" s="153" t="s">
        <v>210</v>
      </c>
      <c r="D65" s="130" t="s">
        <v>157</v>
      </c>
      <c r="E65" s="130" t="s">
        <v>174</v>
      </c>
      <c r="F65" s="130" t="s">
        <v>175</v>
      </c>
      <c r="G65" s="130" t="s">
        <v>176</v>
      </c>
      <c r="H65" s="130" t="s">
        <v>177</v>
      </c>
      <c r="I65" s="130" t="s">
        <v>253</v>
      </c>
      <c r="J65" s="130" t="s">
        <v>170</v>
      </c>
      <c r="K65" s="130" t="s">
        <v>3</v>
      </c>
      <c r="L65" s="131">
        <v>8300</v>
      </c>
      <c r="M65" s="131">
        <v>8300</v>
      </c>
      <c r="N65" s="131">
        <v>0</v>
      </c>
      <c r="O65" s="131">
        <v>8300</v>
      </c>
      <c r="P65" s="131">
        <v>5528.94</v>
      </c>
      <c r="Q65" s="131">
        <v>-2771.0600000000004</v>
      </c>
      <c r="R65" s="132">
        <v>0.67</v>
      </c>
    </row>
    <row r="66" spans="1:18" x14ac:dyDescent="0.25">
      <c r="A66" s="130">
        <v>71666</v>
      </c>
      <c r="B66" s="130" t="s">
        <v>252</v>
      </c>
      <c r="C66" s="153" t="s">
        <v>210</v>
      </c>
      <c r="D66" s="130" t="s">
        <v>157</v>
      </c>
      <c r="E66" s="130" t="s">
        <v>174</v>
      </c>
      <c r="F66" s="130" t="s">
        <v>175</v>
      </c>
      <c r="G66" s="130" t="s">
        <v>176</v>
      </c>
      <c r="H66" s="130" t="s">
        <v>177</v>
      </c>
      <c r="I66" s="130" t="s">
        <v>253</v>
      </c>
      <c r="J66" s="130" t="s">
        <v>171</v>
      </c>
      <c r="K66" s="130" t="s">
        <v>9</v>
      </c>
      <c r="L66" s="131">
        <v>8300</v>
      </c>
      <c r="M66" s="131">
        <v>8300</v>
      </c>
      <c r="N66" s="131">
        <v>0</v>
      </c>
      <c r="O66" s="131">
        <v>8300</v>
      </c>
      <c r="P66" s="131">
        <v>5528.94</v>
      </c>
      <c r="Q66" s="131">
        <v>-2771.0600000000004</v>
      </c>
      <c r="R66" s="132">
        <v>0.67</v>
      </c>
    </row>
    <row r="67" spans="1:18" x14ac:dyDescent="0.25">
      <c r="A67" s="130">
        <v>71668</v>
      </c>
      <c r="B67" s="130" t="s">
        <v>252</v>
      </c>
      <c r="C67" s="153" t="s">
        <v>210</v>
      </c>
      <c r="D67" s="130" t="s">
        <v>157</v>
      </c>
      <c r="E67" s="130" t="s">
        <v>174</v>
      </c>
      <c r="F67" s="130" t="s">
        <v>175</v>
      </c>
      <c r="G67" s="130" t="s">
        <v>176</v>
      </c>
      <c r="H67" s="130" t="s">
        <v>177</v>
      </c>
      <c r="I67" s="130" t="s">
        <v>253</v>
      </c>
      <c r="J67" s="130" t="s">
        <v>227</v>
      </c>
      <c r="K67" s="130" t="s">
        <v>74</v>
      </c>
      <c r="L67" s="131">
        <v>8300</v>
      </c>
      <c r="M67" s="131">
        <v>8300</v>
      </c>
      <c r="N67" s="131"/>
      <c r="O67" s="131">
        <v>8300</v>
      </c>
      <c r="P67" s="131">
        <v>5528.94</v>
      </c>
      <c r="Q67" s="131">
        <v>-2771.0600000000004</v>
      </c>
      <c r="R67" s="132"/>
    </row>
    <row r="68" spans="1:18" x14ac:dyDescent="0.25">
      <c r="A68" s="154">
        <v>71670</v>
      </c>
      <c r="B68" s="154" t="s">
        <v>252</v>
      </c>
      <c r="C68" s="155" t="s">
        <v>210</v>
      </c>
      <c r="D68" s="154" t="s">
        <v>157</v>
      </c>
      <c r="E68" s="154" t="s">
        <v>174</v>
      </c>
      <c r="F68" s="154" t="s">
        <v>175</v>
      </c>
      <c r="G68" s="154" t="s">
        <v>176</v>
      </c>
      <c r="H68" s="154" t="s">
        <v>177</v>
      </c>
      <c r="I68" s="154" t="s">
        <v>253</v>
      </c>
      <c r="J68" s="154" t="s">
        <v>255</v>
      </c>
      <c r="K68" s="154" t="s">
        <v>256</v>
      </c>
      <c r="L68" s="156">
        <v>8300</v>
      </c>
      <c r="M68" s="156">
        <v>8300</v>
      </c>
      <c r="N68" s="156"/>
      <c r="O68" s="156">
        <v>8300</v>
      </c>
      <c r="P68" s="156">
        <v>5528.94</v>
      </c>
      <c r="Q68" s="156">
        <v>-2771.0600000000004</v>
      </c>
      <c r="R68" s="157"/>
    </row>
    <row r="69" spans="1:18" x14ac:dyDescent="0.25">
      <c r="A69" s="148">
        <v>71672</v>
      </c>
      <c r="B69" s="148" t="s">
        <v>257</v>
      </c>
      <c r="C69" s="149" t="s">
        <v>258</v>
      </c>
      <c r="D69" s="150" t="s">
        <v>157</v>
      </c>
      <c r="E69" s="150" t="s">
        <v>174</v>
      </c>
      <c r="F69" s="150" t="s">
        <v>175</v>
      </c>
      <c r="G69" s="150" t="s">
        <v>176</v>
      </c>
      <c r="H69" s="150" t="s">
        <v>177</v>
      </c>
      <c r="I69" s="150" t="s">
        <v>259</v>
      </c>
      <c r="J69" s="150" t="s">
        <v>160</v>
      </c>
      <c r="K69" s="150" t="s">
        <v>260</v>
      </c>
      <c r="L69" s="151">
        <v>9999</v>
      </c>
      <c r="M69" s="151">
        <v>9999</v>
      </c>
      <c r="N69" s="151">
        <v>0</v>
      </c>
      <c r="O69" s="151">
        <v>9999</v>
      </c>
      <c r="P69" s="151">
        <v>0</v>
      </c>
      <c r="Q69" s="151">
        <v>-9999</v>
      </c>
      <c r="R69" s="152">
        <v>0</v>
      </c>
    </row>
    <row r="70" spans="1:18" x14ac:dyDescent="0.25">
      <c r="A70" s="130">
        <v>71674</v>
      </c>
      <c r="B70" s="130" t="s">
        <v>257</v>
      </c>
      <c r="C70" s="153" t="s">
        <v>258</v>
      </c>
      <c r="D70" s="130" t="s">
        <v>157</v>
      </c>
      <c r="E70" s="130" t="s">
        <v>174</v>
      </c>
      <c r="F70" s="130" t="s">
        <v>175</v>
      </c>
      <c r="G70" s="130" t="s">
        <v>176</v>
      </c>
      <c r="H70" s="130" t="s">
        <v>177</v>
      </c>
      <c r="I70" s="130" t="s">
        <v>259</v>
      </c>
      <c r="J70" s="130" t="s">
        <v>170</v>
      </c>
      <c r="K70" s="130" t="s">
        <v>3</v>
      </c>
      <c r="L70" s="131">
        <v>9999</v>
      </c>
      <c r="M70" s="131">
        <v>9999</v>
      </c>
      <c r="N70" s="131">
        <v>0</v>
      </c>
      <c r="O70" s="131">
        <v>9999</v>
      </c>
      <c r="P70" s="131">
        <v>0</v>
      </c>
      <c r="Q70" s="131">
        <v>-9999</v>
      </c>
      <c r="R70" s="132">
        <v>0</v>
      </c>
    </row>
    <row r="71" spans="1:18" x14ac:dyDescent="0.25">
      <c r="A71" s="130">
        <v>71676</v>
      </c>
      <c r="B71" s="130" t="s">
        <v>257</v>
      </c>
      <c r="C71" s="153" t="s">
        <v>258</v>
      </c>
      <c r="D71" s="130" t="s">
        <v>157</v>
      </c>
      <c r="E71" s="130" t="s">
        <v>174</v>
      </c>
      <c r="F71" s="130" t="s">
        <v>175</v>
      </c>
      <c r="G71" s="130" t="s">
        <v>176</v>
      </c>
      <c r="H71" s="130" t="s">
        <v>177</v>
      </c>
      <c r="I71" s="130" t="s">
        <v>259</v>
      </c>
      <c r="J71" s="130" t="s">
        <v>171</v>
      </c>
      <c r="K71" s="130" t="s">
        <v>9</v>
      </c>
      <c r="L71" s="131">
        <v>9999</v>
      </c>
      <c r="M71" s="131">
        <v>9999</v>
      </c>
      <c r="N71" s="131">
        <v>0</v>
      </c>
      <c r="O71" s="131">
        <v>9999</v>
      </c>
      <c r="P71" s="131">
        <v>0</v>
      </c>
      <c r="Q71" s="131">
        <v>-9999</v>
      </c>
      <c r="R71" s="132">
        <v>0</v>
      </c>
    </row>
    <row r="72" spans="1:18" x14ac:dyDescent="0.25">
      <c r="A72" s="130">
        <v>71678</v>
      </c>
      <c r="B72" s="130" t="s">
        <v>257</v>
      </c>
      <c r="C72" s="153" t="s">
        <v>258</v>
      </c>
      <c r="D72" s="130" t="s">
        <v>157</v>
      </c>
      <c r="E72" s="130" t="s">
        <v>174</v>
      </c>
      <c r="F72" s="130" t="s">
        <v>175</v>
      </c>
      <c r="G72" s="130" t="s">
        <v>176</v>
      </c>
      <c r="H72" s="130" t="s">
        <v>177</v>
      </c>
      <c r="I72" s="130" t="s">
        <v>259</v>
      </c>
      <c r="J72" s="130" t="s">
        <v>195</v>
      </c>
      <c r="K72" s="130" t="s">
        <v>19</v>
      </c>
      <c r="L72" s="131">
        <v>1327</v>
      </c>
      <c r="M72" s="131">
        <v>1327</v>
      </c>
      <c r="N72" s="131"/>
      <c r="O72" s="131">
        <v>1327</v>
      </c>
      <c r="P72" s="131"/>
      <c r="Q72" s="131">
        <v>-1327</v>
      </c>
      <c r="R72" s="132"/>
    </row>
    <row r="73" spans="1:18" x14ac:dyDescent="0.25">
      <c r="A73" s="154">
        <v>71682</v>
      </c>
      <c r="B73" s="154" t="s">
        <v>257</v>
      </c>
      <c r="C73" s="155" t="s">
        <v>258</v>
      </c>
      <c r="D73" s="154" t="s">
        <v>157</v>
      </c>
      <c r="E73" s="154" t="s">
        <v>174</v>
      </c>
      <c r="F73" s="154" t="s">
        <v>175</v>
      </c>
      <c r="G73" s="154" t="s">
        <v>176</v>
      </c>
      <c r="H73" s="154" t="s">
        <v>177</v>
      </c>
      <c r="I73" s="154" t="s">
        <v>259</v>
      </c>
      <c r="J73" s="154" t="s">
        <v>200</v>
      </c>
      <c r="K73" s="154" t="s">
        <v>57</v>
      </c>
      <c r="L73" s="156">
        <v>1327</v>
      </c>
      <c r="M73" s="156">
        <v>1327</v>
      </c>
      <c r="N73" s="156"/>
      <c r="O73" s="156">
        <v>1327</v>
      </c>
      <c r="P73" s="156"/>
      <c r="Q73" s="156">
        <v>-1327</v>
      </c>
      <c r="R73" s="157"/>
    </row>
    <row r="74" spans="1:18" x14ac:dyDescent="0.25">
      <c r="A74" s="130">
        <v>71686</v>
      </c>
      <c r="B74" s="130" t="s">
        <v>257</v>
      </c>
      <c r="C74" s="153" t="s">
        <v>258</v>
      </c>
      <c r="D74" s="130" t="s">
        <v>157</v>
      </c>
      <c r="E74" s="130" t="s">
        <v>174</v>
      </c>
      <c r="F74" s="130" t="s">
        <v>175</v>
      </c>
      <c r="G74" s="130" t="s">
        <v>176</v>
      </c>
      <c r="H74" s="130" t="s">
        <v>177</v>
      </c>
      <c r="I74" s="130" t="s">
        <v>259</v>
      </c>
      <c r="J74" s="130" t="s">
        <v>172</v>
      </c>
      <c r="K74" s="130" t="s">
        <v>58</v>
      </c>
      <c r="L74" s="131">
        <v>4425</v>
      </c>
      <c r="M74" s="131">
        <v>4425</v>
      </c>
      <c r="N74" s="131"/>
      <c r="O74" s="131">
        <v>4425</v>
      </c>
      <c r="P74" s="131"/>
      <c r="Q74" s="131">
        <v>-4425</v>
      </c>
      <c r="R74" s="132"/>
    </row>
    <row r="75" spans="1:18" x14ac:dyDescent="0.25">
      <c r="A75" s="154">
        <v>71688</v>
      </c>
      <c r="B75" s="154" t="s">
        <v>257</v>
      </c>
      <c r="C75" s="155" t="s">
        <v>258</v>
      </c>
      <c r="D75" s="154" t="s">
        <v>157</v>
      </c>
      <c r="E75" s="154" t="s">
        <v>174</v>
      </c>
      <c r="F75" s="154" t="s">
        <v>175</v>
      </c>
      <c r="G75" s="154" t="s">
        <v>176</v>
      </c>
      <c r="H75" s="154" t="s">
        <v>177</v>
      </c>
      <c r="I75" s="154" t="s">
        <v>259</v>
      </c>
      <c r="J75" s="154" t="s">
        <v>203</v>
      </c>
      <c r="K75" s="154" t="s">
        <v>59</v>
      </c>
      <c r="L75" s="156">
        <v>4425</v>
      </c>
      <c r="M75" s="156">
        <v>4425</v>
      </c>
      <c r="N75" s="156"/>
      <c r="O75" s="156">
        <v>4425</v>
      </c>
      <c r="P75" s="156"/>
      <c r="Q75" s="156">
        <v>-4425</v>
      </c>
      <c r="R75" s="157"/>
    </row>
    <row r="76" spans="1:18" x14ac:dyDescent="0.25">
      <c r="A76" s="130">
        <v>71694</v>
      </c>
      <c r="B76" s="130" t="s">
        <v>257</v>
      </c>
      <c r="C76" s="153" t="s">
        <v>258</v>
      </c>
      <c r="D76" s="130" t="s">
        <v>157</v>
      </c>
      <c r="E76" s="130" t="s">
        <v>174</v>
      </c>
      <c r="F76" s="130" t="s">
        <v>175</v>
      </c>
      <c r="G76" s="130" t="s">
        <v>176</v>
      </c>
      <c r="H76" s="130" t="s">
        <v>177</v>
      </c>
      <c r="I76" s="130" t="s">
        <v>259</v>
      </c>
      <c r="J76" s="130" t="s">
        <v>213</v>
      </c>
      <c r="K76" s="130" t="s">
        <v>65</v>
      </c>
      <c r="L76" s="131">
        <v>4247</v>
      </c>
      <c r="M76" s="131">
        <v>4247</v>
      </c>
      <c r="N76" s="131"/>
      <c r="O76" s="131">
        <v>4247</v>
      </c>
      <c r="P76" s="131"/>
      <c r="Q76" s="131">
        <v>-4247</v>
      </c>
      <c r="R76" s="132"/>
    </row>
    <row r="77" spans="1:18" x14ac:dyDescent="0.25">
      <c r="A77" s="154">
        <v>71696</v>
      </c>
      <c r="B77" s="154" t="s">
        <v>257</v>
      </c>
      <c r="C77" s="155" t="s">
        <v>258</v>
      </c>
      <c r="D77" s="154" t="s">
        <v>157</v>
      </c>
      <c r="E77" s="154" t="s">
        <v>174</v>
      </c>
      <c r="F77" s="154" t="s">
        <v>175</v>
      </c>
      <c r="G77" s="154" t="s">
        <v>176</v>
      </c>
      <c r="H77" s="154" t="s">
        <v>177</v>
      </c>
      <c r="I77" s="154" t="s">
        <v>259</v>
      </c>
      <c r="J77" s="154" t="s">
        <v>214</v>
      </c>
      <c r="K77" s="154" t="s">
        <v>215</v>
      </c>
      <c r="L77" s="156">
        <v>1593</v>
      </c>
      <c r="M77" s="156">
        <v>1593</v>
      </c>
      <c r="N77" s="156"/>
      <c r="O77" s="156">
        <v>1593</v>
      </c>
      <c r="P77" s="156"/>
      <c r="Q77" s="156">
        <v>-1593</v>
      </c>
      <c r="R77" s="157"/>
    </row>
    <row r="78" spans="1:18" x14ac:dyDescent="0.25">
      <c r="A78" s="154">
        <v>71698</v>
      </c>
      <c r="B78" s="154" t="s">
        <v>257</v>
      </c>
      <c r="C78" s="155" t="s">
        <v>258</v>
      </c>
      <c r="D78" s="154" t="s">
        <v>157</v>
      </c>
      <c r="E78" s="154" t="s">
        <v>174</v>
      </c>
      <c r="F78" s="154" t="s">
        <v>175</v>
      </c>
      <c r="G78" s="154" t="s">
        <v>176</v>
      </c>
      <c r="H78" s="154" t="s">
        <v>177</v>
      </c>
      <c r="I78" s="154" t="s">
        <v>259</v>
      </c>
      <c r="J78" s="154" t="s">
        <v>224</v>
      </c>
      <c r="K78" s="154" t="s">
        <v>71</v>
      </c>
      <c r="L78" s="156">
        <v>1327</v>
      </c>
      <c r="M78" s="156">
        <v>1327</v>
      </c>
      <c r="N78" s="156"/>
      <c r="O78" s="156">
        <v>1327</v>
      </c>
      <c r="P78" s="156"/>
      <c r="Q78" s="156">
        <v>-1327</v>
      </c>
      <c r="R78" s="157"/>
    </row>
    <row r="79" spans="1:18" x14ac:dyDescent="0.25">
      <c r="A79" s="154">
        <v>71700</v>
      </c>
      <c r="B79" s="154" t="s">
        <v>257</v>
      </c>
      <c r="C79" s="155" t="s">
        <v>258</v>
      </c>
      <c r="D79" s="154" t="s">
        <v>157</v>
      </c>
      <c r="E79" s="154" t="s">
        <v>174</v>
      </c>
      <c r="F79" s="154" t="s">
        <v>175</v>
      </c>
      <c r="G79" s="154" t="s">
        <v>176</v>
      </c>
      <c r="H79" s="154" t="s">
        <v>177</v>
      </c>
      <c r="I79" s="154" t="s">
        <v>259</v>
      </c>
      <c r="J79" s="154" t="s">
        <v>226</v>
      </c>
      <c r="K79" s="154" t="s">
        <v>73</v>
      </c>
      <c r="L79" s="156">
        <v>1327</v>
      </c>
      <c r="M79" s="156">
        <v>1327</v>
      </c>
      <c r="N79" s="156"/>
      <c r="O79" s="156">
        <v>1327</v>
      </c>
      <c r="P79" s="156"/>
      <c r="Q79" s="156">
        <v>-1327</v>
      </c>
      <c r="R79" s="157"/>
    </row>
    <row r="80" spans="1:18" x14ac:dyDescent="0.25">
      <c r="A80" s="148">
        <v>71716</v>
      </c>
      <c r="B80" s="148" t="s">
        <v>261</v>
      </c>
      <c r="C80" s="149" t="s">
        <v>258</v>
      </c>
      <c r="D80" s="150" t="s">
        <v>157</v>
      </c>
      <c r="E80" s="150" t="s">
        <v>174</v>
      </c>
      <c r="F80" s="150" t="s">
        <v>175</v>
      </c>
      <c r="G80" s="150" t="s">
        <v>176</v>
      </c>
      <c r="H80" s="150" t="s">
        <v>177</v>
      </c>
      <c r="I80" s="150" t="s">
        <v>262</v>
      </c>
      <c r="J80" s="150" t="s">
        <v>160</v>
      </c>
      <c r="K80" s="150" t="s">
        <v>263</v>
      </c>
      <c r="L80" s="151">
        <v>908</v>
      </c>
      <c r="M80" s="151">
        <v>908</v>
      </c>
      <c r="N80" s="151">
        <v>0</v>
      </c>
      <c r="O80" s="151">
        <v>908</v>
      </c>
      <c r="P80" s="151">
        <v>0</v>
      </c>
      <c r="Q80" s="151">
        <v>-908</v>
      </c>
      <c r="R80" s="152">
        <v>0</v>
      </c>
    </row>
    <row r="81" spans="1:18" x14ac:dyDescent="0.25">
      <c r="A81" s="130">
        <v>71718</v>
      </c>
      <c r="B81" s="130" t="s">
        <v>261</v>
      </c>
      <c r="C81" s="153" t="s">
        <v>258</v>
      </c>
      <c r="D81" s="130" t="s">
        <v>157</v>
      </c>
      <c r="E81" s="130" t="s">
        <v>174</v>
      </c>
      <c r="F81" s="130" t="s">
        <v>175</v>
      </c>
      <c r="G81" s="130" t="s">
        <v>176</v>
      </c>
      <c r="H81" s="130" t="s">
        <v>177</v>
      </c>
      <c r="I81" s="130" t="s">
        <v>262</v>
      </c>
      <c r="J81" s="130" t="s">
        <v>170</v>
      </c>
      <c r="K81" s="130" t="s">
        <v>3</v>
      </c>
      <c r="L81" s="131">
        <v>908</v>
      </c>
      <c r="M81" s="131">
        <v>908</v>
      </c>
      <c r="N81" s="131">
        <v>0</v>
      </c>
      <c r="O81" s="131">
        <v>908</v>
      </c>
      <c r="P81" s="131">
        <v>0</v>
      </c>
      <c r="Q81" s="131">
        <v>-908</v>
      </c>
      <c r="R81" s="132">
        <v>0</v>
      </c>
    </row>
    <row r="82" spans="1:18" x14ac:dyDescent="0.25">
      <c r="A82" s="130">
        <v>71720</v>
      </c>
      <c r="B82" s="130" t="s">
        <v>261</v>
      </c>
      <c r="C82" s="153" t="s">
        <v>258</v>
      </c>
      <c r="D82" s="130" t="s">
        <v>157</v>
      </c>
      <c r="E82" s="130" t="s">
        <v>174</v>
      </c>
      <c r="F82" s="130" t="s">
        <v>175</v>
      </c>
      <c r="G82" s="130" t="s">
        <v>176</v>
      </c>
      <c r="H82" s="130" t="s">
        <v>177</v>
      </c>
      <c r="I82" s="130" t="s">
        <v>262</v>
      </c>
      <c r="J82" s="130" t="s">
        <v>171</v>
      </c>
      <c r="K82" s="130" t="s">
        <v>9</v>
      </c>
      <c r="L82" s="131">
        <v>908</v>
      </c>
      <c r="M82" s="131">
        <v>908</v>
      </c>
      <c r="N82" s="131">
        <v>0</v>
      </c>
      <c r="O82" s="131">
        <v>908</v>
      </c>
      <c r="P82" s="131">
        <v>0</v>
      </c>
      <c r="Q82" s="131">
        <v>-908</v>
      </c>
      <c r="R82" s="132">
        <v>0</v>
      </c>
    </row>
    <row r="83" spans="1:18" x14ac:dyDescent="0.25">
      <c r="A83" s="130">
        <v>71722</v>
      </c>
      <c r="B83" s="130" t="s">
        <v>261</v>
      </c>
      <c r="C83" s="153" t="s">
        <v>258</v>
      </c>
      <c r="D83" s="130" t="s">
        <v>157</v>
      </c>
      <c r="E83" s="130" t="s">
        <v>174</v>
      </c>
      <c r="F83" s="130" t="s">
        <v>175</v>
      </c>
      <c r="G83" s="130" t="s">
        <v>176</v>
      </c>
      <c r="H83" s="130" t="s">
        <v>177</v>
      </c>
      <c r="I83" s="130" t="s">
        <v>262</v>
      </c>
      <c r="J83" s="130" t="s">
        <v>172</v>
      </c>
      <c r="K83" s="130" t="s">
        <v>58</v>
      </c>
      <c r="L83" s="131">
        <v>908</v>
      </c>
      <c r="M83" s="131">
        <v>908</v>
      </c>
      <c r="N83" s="131"/>
      <c r="O83" s="131">
        <v>908</v>
      </c>
      <c r="P83" s="131"/>
      <c r="Q83" s="131">
        <v>-908</v>
      </c>
      <c r="R83" s="132"/>
    </row>
    <row r="84" spans="1:18" x14ac:dyDescent="0.25">
      <c r="A84" s="154">
        <v>71724</v>
      </c>
      <c r="B84" s="154" t="s">
        <v>261</v>
      </c>
      <c r="C84" s="155" t="s">
        <v>258</v>
      </c>
      <c r="D84" s="154" t="s">
        <v>157</v>
      </c>
      <c r="E84" s="154" t="s">
        <v>174</v>
      </c>
      <c r="F84" s="154" t="s">
        <v>175</v>
      </c>
      <c r="G84" s="154" t="s">
        <v>176</v>
      </c>
      <c r="H84" s="154" t="s">
        <v>177</v>
      </c>
      <c r="I84" s="154" t="s">
        <v>262</v>
      </c>
      <c r="J84" s="154" t="s">
        <v>203</v>
      </c>
      <c r="K84" s="154" t="s">
        <v>59</v>
      </c>
      <c r="L84" s="156">
        <v>908</v>
      </c>
      <c r="M84" s="156">
        <v>908</v>
      </c>
      <c r="N84" s="156"/>
      <c r="O84" s="156">
        <v>908</v>
      </c>
      <c r="P84" s="156"/>
      <c r="Q84" s="156">
        <v>-908</v>
      </c>
      <c r="R84" s="157"/>
    </row>
    <row r="85" spans="1:18" x14ac:dyDescent="0.25">
      <c r="A85" s="148">
        <v>71736</v>
      </c>
      <c r="B85" s="148" t="s">
        <v>264</v>
      </c>
      <c r="C85" s="149" t="s">
        <v>184</v>
      </c>
      <c r="D85" s="150" t="s">
        <v>157</v>
      </c>
      <c r="E85" s="150" t="s">
        <v>174</v>
      </c>
      <c r="F85" s="150" t="s">
        <v>175</v>
      </c>
      <c r="G85" s="150" t="s">
        <v>176</v>
      </c>
      <c r="H85" s="150" t="s">
        <v>177</v>
      </c>
      <c r="I85" s="150" t="s">
        <v>265</v>
      </c>
      <c r="J85" s="150" t="s">
        <v>160</v>
      </c>
      <c r="K85" s="150" t="s">
        <v>266</v>
      </c>
      <c r="L85" s="151">
        <v>21232</v>
      </c>
      <c r="M85" s="151">
        <v>21232</v>
      </c>
      <c r="N85" s="151">
        <v>0</v>
      </c>
      <c r="O85" s="151">
        <v>21232</v>
      </c>
      <c r="P85" s="151">
        <v>3177.26</v>
      </c>
      <c r="Q85" s="151">
        <v>-18054.739999999998</v>
      </c>
      <c r="R85" s="152">
        <v>0.15</v>
      </c>
    </row>
    <row r="86" spans="1:18" x14ac:dyDescent="0.25">
      <c r="A86" s="130">
        <v>71738</v>
      </c>
      <c r="B86" s="130" t="s">
        <v>264</v>
      </c>
      <c r="C86" s="153" t="s">
        <v>184</v>
      </c>
      <c r="D86" s="130" t="s">
        <v>157</v>
      </c>
      <c r="E86" s="130" t="s">
        <v>174</v>
      </c>
      <c r="F86" s="130" t="s">
        <v>175</v>
      </c>
      <c r="G86" s="130" t="s">
        <v>176</v>
      </c>
      <c r="H86" s="130" t="s">
        <v>177</v>
      </c>
      <c r="I86" s="130" t="s">
        <v>265</v>
      </c>
      <c r="J86" s="130" t="s">
        <v>170</v>
      </c>
      <c r="K86" s="130" t="s">
        <v>3</v>
      </c>
      <c r="L86" s="131">
        <v>21232</v>
      </c>
      <c r="M86" s="131">
        <v>21232</v>
      </c>
      <c r="N86" s="131">
        <v>0</v>
      </c>
      <c r="O86" s="131">
        <v>21232</v>
      </c>
      <c r="P86" s="131">
        <v>3177.26</v>
      </c>
      <c r="Q86" s="131">
        <v>-18054.739999999998</v>
      </c>
      <c r="R86" s="132">
        <v>0.15</v>
      </c>
    </row>
    <row r="87" spans="1:18" x14ac:dyDescent="0.25">
      <c r="A87" s="130">
        <v>71740</v>
      </c>
      <c r="B87" s="130" t="s">
        <v>264</v>
      </c>
      <c r="C87" s="153" t="s">
        <v>184</v>
      </c>
      <c r="D87" s="130" t="s">
        <v>157</v>
      </c>
      <c r="E87" s="130" t="s">
        <v>174</v>
      </c>
      <c r="F87" s="130" t="s">
        <v>175</v>
      </c>
      <c r="G87" s="130" t="s">
        <v>176</v>
      </c>
      <c r="H87" s="130" t="s">
        <v>177</v>
      </c>
      <c r="I87" s="130" t="s">
        <v>265</v>
      </c>
      <c r="J87" s="130" t="s">
        <v>171</v>
      </c>
      <c r="K87" s="130" t="s">
        <v>9</v>
      </c>
      <c r="L87" s="131">
        <v>21232</v>
      </c>
      <c r="M87" s="131">
        <v>21232</v>
      </c>
      <c r="N87" s="131">
        <v>0</v>
      </c>
      <c r="O87" s="131">
        <v>21232</v>
      </c>
      <c r="P87" s="131">
        <v>3177.26</v>
      </c>
      <c r="Q87" s="131">
        <v>-18054.739999999998</v>
      </c>
      <c r="R87" s="132">
        <v>0.15</v>
      </c>
    </row>
    <row r="88" spans="1:18" x14ac:dyDescent="0.25">
      <c r="A88" s="130">
        <v>71742</v>
      </c>
      <c r="B88" s="130" t="s">
        <v>264</v>
      </c>
      <c r="C88" s="153" t="s">
        <v>258</v>
      </c>
      <c r="D88" s="130" t="s">
        <v>157</v>
      </c>
      <c r="E88" s="130" t="s">
        <v>174</v>
      </c>
      <c r="F88" s="130" t="s">
        <v>175</v>
      </c>
      <c r="G88" s="130" t="s">
        <v>176</v>
      </c>
      <c r="H88" s="130" t="s">
        <v>177</v>
      </c>
      <c r="I88" s="130" t="s">
        <v>265</v>
      </c>
      <c r="J88" s="130" t="s">
        <v>172</v>
      </c>
      <c r="K88" s="130" t="s">
        <v>58</v>
      </c>
      <c r="L88" s="131">
        <v>7632</v>
      </c>
      <c r="M88" s="131">
        <v>7632</v>
      </c>
      <c r="N88" s="131"/>
      <c r="O88" s="131">
        <v>7632</v>
      </c>
      <c r="P88" s="131"/>
      <c r="Q88" s="131">
        <v>-7632</v>
      </c>
      <c r="R88" s="132"/>
    </row>
    <row r="89" spans="1:18" x14ac:dyDescent="0.25">
      <c r="A89" s="154">
        <v>71744</v>
      </c>
      <c r="B89" s="154" t="s">
        <v>264</v>
      </c>
      <c r="C89" s="155" t="s">
        <v>258</v>
      </c>
      <c r="D89" s="154" t="s">
        <v>157</v>
      </c>
      <c r="E89" s="154" t="s">
        <v>174</v>
      </c>
      <c r="F89" s="154" t="s">
        <v>175</v>
      </c>
      <c r="G89" s="154" t="s">
        <v>176</v>
      </c>
      <c r="H89" s="154" t="s">
        <v>177</v>
      </c>
      <c r="I89" s="154" t="s">
        <v>265</v>
      </c>
      <c r="J89" s="154" t="s">
        <v>203</v>
      </c>
      <c r="K89" s="154" t="s">
        <v>59</v>
      </c>
      <c r="L89" s="156">
        <v>7632</v>
      </c>
      <c r="M89" s="156">
        <v>7632</v>
      </c>
      <c r="N89" s="156"/>
      <c r="O89" s="156">
        <v>7632</v>
      </c>
      <c r="P89" s="156"/>
      <c r="Q89" s="156">
        <v>-7632</v>
      </c>
      <c r="R89" s="157"/>
    </row>
    <row r="90" spans="1:18" x14ac:dyDescent="0.25">
      <c r="A90" s="130">
        <v>71746</v>
      </c>
      <c r="B90" s="130" t="s">
        <v>264</v>
      </c>
      <c r="C90" s="153" t="s">
        <v>210</v>
      </c>
      <c r="D90" s="130" t="s">
        <v>157</v>
      </c>
      <c r="E90" s="130" t="s">
        <v>174</v>
      </c>
      <c r="F90" s="130" t="s">
        <v>175</v>
      </c>
      <c r="G90" s="130" t="s">
        <v>176</v>
      </c>
      <c r="H90" s="130" t="s">
        <v>177</v>
      </c>
      <c r="I90" s="130" t="s">
        <v>265</v>
      </c>
      <c r="J90" s="130" t="s">
        <v>213</v>
      </c>
      <c r="K90" s="130" t="s">
        <v>65</v>
      </c>
      <c r="L90" s="131">
        <v>13600</v>
      </c>
      <c r="M90" s="131">
        <v>13600</v>
      </c>
      <c r="N90" s="131"/>
      <c r="O90" s="131">
        <v>13600</v>
      </c>
      <c r="P90" s="131">
        <v>3177.26</v>
      </c>
      <c r="Q90" s="131">
        <v>-10422.74</v>
      </c>
      <c r="R90" s="132"/>
    </row>
    <row r="91" spans="1:18" x14ac:dyDescent="0.25">
      <c r="A91" s="154">
        <v>71748</v>
      </c>
      <c r="B91" s="154" t="s">
        <v>264</v>
      </c>
      <c r="C91" s="155" t="s">
        <v>210</v>
      </c>
      <c r="D91" s="154" t="s">
        <v>157</v>
      </c>
      <c r="E91" s="154" t="s">
        <v>174</v>
      </c>
      <c r="F91" s="154" t="s">
        <v>175</v>
      </c>
      <c r="G91" s="154" t="s">
        <v>176</v>
      </c>
      <c r="H91" s="154" t="s">
        <v>177</v>
      </c>
      <c r="I91" s="154" t="s">
        <v>265</v>
      </c>
      <c r="J91" s="154" t="s">
        <v>224</v>
      </c>
      <c r="K91" s="154" t="s">
        <v>71</v>
      </c>
      <c r="L91" s="156">
        <v>13600</v>
      </c>
      <c r="M91" s="156">
        <v>13600</v>
      </c>
      <c r="N91" s="156"/>
      <c r="O91" s="156">
        <v>13600</v>
      </c>
      <c r="P91" s="156">
        <v>3177.26</v>
      </c>
      <c r="Q91" s="156">
        <v>-10422.74</v>
      </c>
      <c r="R91" s="157"/>
    </row>
    <row r="92" spans="1:18" x14ac:dyDescent="0.25">
      <c r="A92" s="148">
        <v>71750</v>
      </c>
      <c r="B92" s="148" t="s">
        <v>267</v>
      </c>
      <c r="C92" s="149" t="s">
        <v>210</v>
      </c>
      <c r="D92" s="150" t="s">
        <v>157</v>
      </c>
      <c r="E92" s="150" t="s">
        <v>174</v>
      </c>
      <c r="F92" s="150" t="s">
        <v>175</v>
      </c>
      <c r="G92" s="150" t="s">
        <v>176</v>
      </c>
      <c r="H92" s="150" t="s">
        <v>177</v>
      </c>
      <c r="I92" s="150" t="s">
        <v>268</v>
      </c>
      <c r="J92" s="150" t="s">
        <v>160</v>
      </c>
      <c r="K92" s="150" t="s">
        <v>269</v>
      </c>
      <c r="L92" s="151">
        <v>4500</v>
      </c>
      <c r="M92" s="151">
        <v>4500</v>
      </c>
      <c r="N92" s="151">
        <v>0</v>
      </c>
      <c r="O92" s="151">
        <v>4500</v>
      </c>
      <c r="P92" s="151">
        <v>0</v>
      </c>
      <c r="Q92" s="151">
        <v>-4500</v>
      </c>
      <c r="R92" s="152">
        <v>0</v>
      </c>
    </row>
    <row r="93" spans="1:18" x14ac:dyDescent="0.25">
      <c r="A93" s="130">
        <v>71752</v>
      </c>
      <c r="B93" s="130" t="s">
        <v>267</v>
      </c>
      <c r="C93" s="153" t="s">
        <v>210</v>
      </c>
      <c r="D93" s="130" t="s">
        <v>157</v>
      </c>
      <c r="E93" s="130" t="s">
        <v>174</v>
      </c>
      <c r="F93" s="130" t="s">
        <v>175</v>
      </c>
      <c r="G93" s="130" t="s">
        <v>176</v>
      </c>
      <c r="H93" s="130" t="s">
        <v>177</v>
      </c>
      <c r="I93" s="130" t="s">
        <v>268</v>
      </c>
      <c r="J93" s="130" t="s">
        <v>237</v>
      </c>
      <c r="K93" s="130" t="s">
        <v>5</v>
      </c>
      <c r="L93" s="131">
        <v>4500</v>
      </c>
      <c r="M93" s="131">
        <v>4500</v>
      </c>
      <c r="N93" s="131">
        <v>0</v>
      </c>
      <c r="O93" s="131">
        <v>4500</v>
      </c>
      <c r="P93" s="131">
        <v>0</v>
      </c>
      <c r="Q93" s="131">
        <v>-4500</v>
      </c>
      <c r="R93" s="132">
        <v>0</v>
      </c>
    </row>
    <row r="94" spans="1:18" x14ac:dyDescent="0.25">
      <c r="A94" s="130">
        <v>71754</v>
      </c>
      <c r="B94" s="130" t="s">
        <v>267</v>
      </c>
      <c r="C94" s="153" t="s">
        <v>210</v>
      </c>
      <c r="D94" s="130" t="s">
        <v>157</v>
      </c>
      <c r="E94" s="130" t="s">
        <v>174</v>
      </c>
      <c r="F94" s="130" t="s">
        <v>175</v>
      </c>
      <c r="G94" s="130" t="s">
        <v>176</v>
      </c>
      <c r="H94" s="130" t="s">
        <v>177</v>
      </c>
      <c r="I94" s="130" t="s">
        <v>268</v>
      </c>
      <c r="J94" s="130" t="s">
        <v>238</v>
      </c>
      <c r="K94" s="130" t="s">
        <v>81</v>
      </c>
      <c r="L94" s="131">
        <v>4500</v>
      </c>
      <c r="M94" s="131">
        <v>4500</v>
      </c>
      <c r="N94" s="131">
        <v>0</v>
      </c>
      <c r="O94" s="131">
        <v>4500</v>
      </c>
      <c r="P94" s="131">
        <v>0</v>
      </c>
      <c r="Q94" s="131">
        <v>-4500</v>
      </c>
      <c r="R94" s="132">
        <v>0</v>
      </c>
    </row>
    <row r="95" spans="1:18" x14ac:dyDescent="0.25">
      <c r="A95" s="130">
        <v>71756</v>
      </c>
      <c r="B95" s="130" t="s">
        <v>267</v>
      </c>
      <c r="C95" s="153" t="s">
        <v>210</v>
      </c>
      <c r="D95" s="130" t="s">
        <v>157</v>
      </c>
      <c r="E95" s="130" t="s">
        <v>174</v>
      </c>
      <c r="F95" s="130" t="s">
        <v>175</v>
      </c>
      <c r="G95" s="130" t="s">
        <v>176</v>
      </c>
      <c r="H95" s="130" t="s">
        <v>177</v>
      </c>
      <c r="I95" s="130" t="s">
        <v>268</v>
      </c>
      <c r="J95" s="130" t="s">
        <v>240</v>
      </c>
      <c r="K95" s="130" t="s">
        <v>241</v>
      </c>
      <c r="L95" s="131">
        <v>4500</v>
      </c>
      <c r="M95" s="131">
        <v>4500</v>
      </c>
      <c r="N95" s="131"/>
      <c r="O95" s="131">
        <v>4500</v>
      </c>
      <c r="P95" s="131"/>
      <c r="Q95" s="131">
        <v>-4500</v>
      </c>
      <c r="R95" s="132"/>
    </row>
    <row r="96" spans="1:18" x14ac:dyDescent="0.25">
      <c r="A96" s="154">
        <v>71758</v>
      </c>
      <c r="B96" s="154" t="s">
        <v>267</v>
      </c>
      <c r="C96" s="155" t="s">
        <v>210</v>
      </c>
      <c r="D96" s="154" t="s">
        <v>157</v>
      </c>
      <c r="E96" s="154" t="s">
        <v>174</v>
      </c>
      <c r="F96" s="154" t="s">
        <v>175</v>
      </c>
      <c r="G96" s="154" t="s">
        <v>176</v>
      </c>
      <c r="H96" s="154" t="s">
        <v>177</v>
      </c>
      <c r="I96" s="154" t="s">
        <v>268</v>
      </c>
      <c r="J96" s="154" t="s">
        <v>242</v>
      </c>
      <c r="K96" s="154" t="s">
        <v>83</v>
      </c>
      <c r="L96" s="156">
        <v>1000</v>
      </c>
      <c r="M96" s="156">
        <v>1000</v>
      </c>
      <c r="N96" s="156"/>
      <c r="O96" s="156">
        <v>1000</v>
      </c>
      <c r="P96" s="156"/>
      <c r="Q96" s="156">
        <v>-1000</v>
      </c>
      <c r="R96" s="157"/>
    </row>
    <row r="97" spans="1:18" x14ac:dyDescent="0.25">
      <c r="A97" s="154">
        <v>71760</v>
      </c>
      <c r="B97" s="154" t="s">
        <v>267</v>
      </c>
      <c r="C97" s="155" t="s">
        <v>229</v>
      </c>
      <c r="D97" s="154" t="s">
        <v>157</v>
      </c>
      <c r="E97" s="154" t="s">
        <v>174</v>
      </c>
      <c r="F97" s="154" t="s">
        <v>175</v>
      </c>
      <c r="G97" s="154" t="s">
        <v>176</v>
      </c>
      <c r="H97" s="154" t="s">
        <v>177</v>
      </c>
      <c r="I97" s="154" t="s">
        <v>268</v>
      </c>
      <c r="J97" s="154" t="s">
        <v>243</v>
      </c>
      <c r="K97" s="154" t="s">
        <v>244</v>
      </c>
      <c r="L97" s="156"/>
      <c r="M97" s="156"/>
      <c r="N97" s="156"/>
      <c r="O97" s="156"/>
      <c r="P97" s="156"/>
      <c r="Q97" s="156"/>
      <c r="R97" s="157"/>
    </row>
    <row r="98" spans="1:18" x14ac:dyDescent="0.25">
      <c r="A98" s="154">
        <v>71762</v>
      </c>
      <c r="B98" s="154" t="s">
        <v>267</v>
      </c>
      <c r="C98" s="155" t="s">
        <v>210</v>
      </c>
      <c r="D98" s="154" t="s">
        <v>157</v>
      </c>
      <c r="E98" s="154" t="s">
        <v>174</v>
      </c>
      <c r="F98" s="154" t="s">
        <v>175</v>
      </c>
      <c r="G98" s="154" t="s">
        <v>176</v>
      </c>
      <c r="H98" s="154" t="s">
        <v>177</v>
      </c>
      <c r="I98" s="154" t="s">
        <v>268</v>
      </c>
      <c r="J98" s="154" t="s">
        <v>270</v>
      </c>
      <c r="K98" s="154" t="s">
        <v>84</v>
      </c>
      <c r="L98" s="156">
        <v>1000</v>
      </c>
      <c r="M98" s="156">
        <v>1000</v>
      </c>
      <c r="N98" s="156"/>
      <c r="O98" s="156">
        <v>1000</v>
      </c>
      <c r="P98" s="156"/>
      <c r="Q98" s="156">
        <v>-1000</v>
      </c>
      <c r="R98" s="157"/>
    </row>
    <row r="99" spans="1:18" x14ac:dyDescent="0.25">
      <c r="A99" s="154">
        <v>71764</v>
      </c>
      <c r="B99" s="154" t="s">
        <v>267</v>
      </c>
      <c r="C99" s="155" t="s">
        <v>210</v>
      </c>
      <c r="D99" s="154" t="s">
        <v>157</v>
      </c>
      <c r="E99" s="154" t="s">
        <v>174</v>
      </c>
      <c r="F99" s="154" t="s">
        <v>175</v>
      </c>
      <c r="G99" s="154" t="s">
        <v>176</v>
      </c>
      <c r="H99" s="154" t="s">
        <v>177</v>
      </c>
      <c r="I99" s="154" t="s">
        <v>268</v>
      </c>
      <c r="J99" s="154" t="s">
        <v>245</v>
      </c>
      <c r="K99" s="154" t="s">
        <v>246</v>
      </c>
      <c r="L99" s="156">
        <v>2500</v>
      </c>
      <c r="M99" s="156">
        <v>2500</v>
      </c>
      <c r="N99" s="156"/>
      <c r="O99" s="156">
        <v>2500</v>
      </c>
      <c r="P99" s="156"/>
      <c r="Q99" s="156">
        <v>-2500</v>
      </c>
      <c r="R99" s="157"/>
    </row>
    <row r="100" spans="1:18" x14ac:dyDescent="0.25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1"/>
      <c r="M100" s="131"/>
      <c r="N100" s="131"/>
      <c r="O100" s="131"/>
      <c r="P100" s="131"/>
      <c r="Q100" s="131"/>
      <c r="R100" s="132"/>
    </row>
    <row r="101" spans="1:18" x14ac:dyDescent="0.25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1"/>
      <c r="M101" s="131"/>
      <c r="N101" s="131"/>
      <c r="O101" s="131"/>
      <c r="P101" s="131"/>
      <c r="Q101" s="131"/>
      <c r="R101" s="132"/>
    </row>
    <row r="102" spans="1:18" x14ac:dyDescent="0.25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1"/>
      <c r="M102" s="131"/>
      <c r="N102" s="131"/>
      <c r="O102" s="131"/>
      <c r="P102" s="131"/>
      <c r="Q102" s="131"/>
      <c r="R102" s="132"/>
    </row>
  </sheetData>
  <mergeCells count="18">
    <mergeCell ref="R2:R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F2:F5"/>
    <mergeCell ref="A2:A5"/>
    <mergeCell ref="B2:B5"/>
    <mergeCell ref="C2:C5"/>
    <mergeCell ref="D2:D5"/>
    <mergeCell ref="E2:E5"/>
  </mergeCells>
  <pageMargins left="0.7" right="0.7" top="0.75" bottom="0.75" header="0.3" footer="0.3"/>
  <pageSetup paperSize="9" scale="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</vt:lpstr>
      <vt:lpstr>Račun financiranja prema izvori</vt:lpstr>
      <vt:lpstr>II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.</cp:lastModifiedBy>
  <cp:lastPrinted>2025-07-28T07:51:33Z</cp:lastPrinted>
  <dcterms:created xsi:type="dcterms:W3CDTF">2022-08-12T12:51:27Z</dcterms:created>
  <dcterms:modified xsi:type="dcterms:W3CDTF">2025-07-28T08:09:24Z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